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4.A3\Qty Survey\Concrete\"/>
    </mc:Choice>
  </mc:AlternateContent>
  <bookViews>
    <workbookView xWindow="0" yWindow="0" windowWidth="20490" windowHeight="6855"/>
  </bookViews>
  <sheets>
    <sheet name="1st half concrete" sheetId="1" r:id="rId1"/>
    <sheet name="2nd half concre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T10" i="1"/>
  <c r="T9" i="1"/>
  <c r="R3" i="2"/>
  <c r="T5" i="1"/>
  <c r="T4" i="1"/>
  <c r="T3" i="1"/>
  <c r="R4" i="2" l="1"/>
  <c r="R5" i="2" s="1"/>
  <c r="G4" i="2"/>
  <c r="G36" i="2" s="1"/>
  <c r="M4" i="2"/>
  <c r="G5" i="2"/>
  <c r="M5" i="2"/>
  <c r="G6" i="2"/>
  <c r="M6" i="2"/>
  <c r="G7" i="2"/>
  <c r="M7" i="2"/>
  <c r="G8" i="2"/>
  <c r="M8" i="2"/>
  <c r="G9" i="2"/>
  <c r="M9" i="2"/>
  <c r="G10" i="2"/>
  <c r="M10" i="2"/>
  <c r="G11" i="2"/>
  <c r="M11" i="2"/>
  <c r="G12" i="2"/>
  <c r="M12" i="2"/>
  <c r="G13" i="2"/>
  <c r="M13" i="2"/>
  <c r="G14" i="2"/>
  <c r="M14" i="2"/>
  <c r="G15" i="2"/>
  <c r="M15" i="2"/>
  <c r="G16" i="2"/>
  <c r="M16" i="2"/>
  <c r="G17" i="2"/>
  <c r="M17" i="2"/>
  <c r="G18" i="2"/>
  <c r="M18" i="2"/>
  <c r="G19" i="2"/>
  <c r="M19" i="2"/>
  <c r="G20" i="2"/>
  <c r="M20" i="2"/>
  <c r="G21" i="2"/>
  <c r="M21" i="2"/>
  <c r="G22" i="2"/>
  <c r="M22" i="2"/>
  <c r="G23" i="2"/>
  <c r="M23" i="2"/>
  <c r="G24" i="2"/>
  <c r="M24" i="2"/>
  <c r="G25" i="2"/>
  <c r="M25" i="2"/>
  <c r="G26" i="2"/>
  <c r="M26" i="2"/>
  <c r="G27" i="2"/>
  <c r="M27" i="2"/>
  <c r="G28" i="2"/>
  <c r="M28" i="2"/>
  <c r="G29" i="2"/>
  <c r="M29" i="2"/>
  <c r="G30" i="2"/>
  <c r="M30" i="2"/>
  <c r="G31" i="2"/>
  <c r="M31" i="2"/>
  <c r="G32" i="2"/>
  <c r="M32" i="2"/>
  <c r="G33" i="2"/>
  <c r="M33" i="2"/>
  <c r="G34" i="2"/>
  <c r="M34" i="2"/>
  <c r="G35" i="2"/>
  <c r="J35" i="2"/>
  <c r="M35" i="2"/>
  <c r="M36" i="2"/>
  <c r="M37" i="2"/>
  <c r="M38" i="2"/>
  <c r="M39" i="2"/>
  <c r="M40" i="2"/>
  <c r="J41" i="2"/>
  <c r="M41" i="2"/>
  <c r="M42" i="2"/>
  <c r="M43" i="2"/>
  <c r="M44" i="2"/>
  <c r="M45" i="2"/>
  <c r="M46" i="2"/>
  <c r="M47" i="2"/>
  <c r="M49" i="2" s="1"/>
  <c r="M51" i="2" s="1"/>
  <c r="M48" i="2"/>
  <c r="M52" i="2" l="1"/>
  <c r="M53" i="2"/>
  <c r="O49" i="1"/>
  <c r="O50" i="1"/>
  <c r="O51" i="1"/>
  <c r="O52" i="1"/>
  <c r="O53" i="1"/>
  <c r="O55" i="1"/>
  <c r="O56" i="1"/>
  <c r="O57" i="1"/>
  <c r="O58" i="1"/>
  <c r="O59" i="1"/>
  <c r="O60" i="1"/>
  <c r="O61" i="1"/>
  <c r="O62" i="1"/>
  <c r="O63" i="1"/>
  <c r="O64" i="1"/>
  <c r="O66" i="1"/>
  <c r="O67" i="1"/>
  <c r="O68" i="1"/>
  <c r="O69" i="1"/>
  <c r="O70" i="1"/>
  <c r="O73" i="1"/>
  <c r="O74" i="1"/>
  <c r="O75" i="1"/>
  <c r="O77" i="1"/>
  <c r="O78" i="1"/>
  <c r="O79" i="1"/>
  <c r="O80" i="1"/>
  <c r="L81" i="1"/>
  <c r="O81" i="1" s="1"/>
  <c r="L76" i="1"/>
  <c r="O76" i="1" s="1"/>
  <c r="L72" i="1"/>
  <c r="O72" i="1" s="1"/>
  <c r="L71" i="1"/>
  <c r="O71" i="1" s="1"/>
  <c r="L65" i="1"/>
  <c r="O65" i="1" s="1"/>
  <c r="L54" i="1"/>
  <c r="O54" i="1" s="1"/>
  <c r="O43" i="1"/>
  <c r="O44" i="1"/>
  <c r="O45" i="1"/>
  <c r="O46" i="1"/>
  <c r="O47" i="1"/>
  <c r="L48" i="1"/>
  <c r="O48" i="1" s="1"/>
  <c r="G54" i="1" l="1"/>
  <c r="G55" i="1"/>
  <c r="O23" i="1"/>
  <c r="O24" i="1"/>
  <c r="O25" i="1"/>
  <c r="O26" i="1"/>
  <c r="O27" i="1"/>
  <c r="O28" i="1"/>
  <c r="O30" i="1"/>
  <c r="O31" i="1"/>
  <c r="O32" i="1"/>
  <c r="O33" i="1"/>
  <c r="O34" i="1"/>
  <c r="O36" i="1"/>
  <c r="O37" i="1"/>
  <c r="O38" i="1"/>
  <c r="O39" i="1"/>
  <c r="O40" i="1"/>
  <c r="O41" i="1"/>
  <c r="L42" i="1"/>
  <c r="O42" i="1" s="1"/>
  <c r="L35" i="1"/>
  <c r="O35" i="1" s="1"/>
  <c r="L29" i="1"/>
  <c r="O29" i="1" s="1"/>
  <c r="L22" i="1"/>
  <c r="O22" i="1" s="1"/>
  <c r="O21" i="1"/>
  <c r="L17" i="1"/>
  <c r="O17" i="1" s="1"/>
  <c r="L13" i="1"/>
  <c r="O13" i="1" s="1"/>
  <c r="L12" i="1"/>
  <c r="O12" i="1" s="1"/>
  <c r="L8" i="1"/>
  <c r="O8" i="1" s="1"/>
  <c r="O7" i="1"/>
  <c r="O9" i="1"/>
  <c r="O10" i="1"/>
  <c r="O11" i="1"/>
  <c r="O14" i="1"/>
  <c r="O15" i="1"/>
  <c r="O16" i="1"/>
  <c r="O18" i="1"/>
  <c r="O19" i="1"/>
  <c r="O20" i="1"/>
  <c r="O6" i="1"/>
  <c r="L5" i="1"/>
  <c r="O5" i="1" s="1"/>
  <c r="O4" i="1"/>
  <c r="E53" i="1"/>
  <c r="G53" i="1" s="1"/>
  <c r="G52" i="1"/>
  <c r="G48" i="1"/>
  <c r="G49" i="1"/>
  <c r="G50" i="1"/>
  <c r="G51" i="1"/>
  <c r="D47" i="1"/>
  <c r="G47" i="1" s="1"/>
  <c r="G46" i="1"/>
  <c r="E41" i="1"/>
  <c r="G41" i="1" s="1"/>
  <c r="G42" i="1"/>
  <c r="G43" i="1"/>
  <c r="G44" i="1"/>
  <c r="G45" i="1"/>
  <c r="D40" i="1"/>
  <c r="G40" i="1" s="1"/>
  <c r="G39" i="1"/>
  <c r="G38" i="1"/>
  <c r="E34" i="1"/>
  <c r="G34" i="1" s="1"/>
  <c r="G28" i="1"/>
  <c r="G29" i="1"/>
  <c r="G30" i="1"/>
  <c r="G31" i="1"/>
  <c r="G32" i="1"/>
  <c r="G33" i="1"/>
  <c r="G35" i="1"/>
  <c r="G36" i="1"/>
  <c r="G37" i="1"/>
  <c r="E27" i="1"/>
  <c r="G27" i="1" s="1"/>
  <c r="G26" i="1"/>
  <c r="G25" i="1"/>
  <c r="G20" i="1"/>
  <c r="G21" i="1"/>
  <c r="G22" i="1"/>
  <c r="G23" i="1"/>
  <c r="G24" i="1"/>
  <c r="D19" i="1"/>
  <c r="G19" i="1" s="1"/>
  <c r="G10" i="1"/>
  <c r="D11" i="1"/>
  <c r="G11" i="1" s="1"/>
  <c r="G8" i="1"/>
  <c r="G9" i="1"/>
  <c r="G12" i="1"/>
  <c r="G13" i="1"/>
  <c r="G14" i="1"/>
  <c r="G15" i="1"/>
  <c r="G16" i="1"/>
  <c r="G17" i="1"/>
  <c r="G18" i="1"/>
  <c r="G7" i="1"/>
  <c r="G6" i="1"/>
  <c r="G5" i="1"/>
  <c r="G4" i="1"/>
  <c r="O82" i="1" l="1"/>
  <c r="G56" i="1"/>
</calcChain>
</file>

<file path=xl/sharedStrings.xml><?xml version="1.0" encoding="utf-8"?>
<sst xmlns="http://schemas.openxmlformats.org/spreadsheetml/2006/main" count="243" uniqueCount="111">
  <si>
    <t xml:space="preserve">SR NO </t>
  </si>
  <si>
    <t xml:space="preserve">SLAB NO </t>
  </si>
  <si>
    <t xml:space="preserve">L </t>
  </si>
  <si>
    <t>B</t>
  </si>
  <si>
    <t>D</t>
  </si>
  <si>
    <t>VOL</t>
  </si>
  <si>
    <t>S1</t>
  </si>
  <si>
    <t>S2</t>
  </si>
  <si>
    <t>S3</t>
  </si>
  <si>
    <t>S4</t>
  </si>
  <si>
    <t>S5</t>
  </si>
  <si>
    <t>S7</t>
  </si>
  <si>
    <t>B1</t>
  </si>
  <si>
    <t xml:space="preserve">BEAM NO </t>
  </si>
  <si>
    <t>NOS</t>
  </si>
  <si>
    <t>B2</t>
  </si>
  <si>
    <t>B3</t>
  </si>
  <si>
    <t>B4</t>
  </si>
  <si>
    <t>B5</t>
  </si>
  <si>
    <t>B8</t>
  </si>
  <si>
    <t>B9</t>
  </si>
  <si>
    <t>B10</t>
  </si>
  <si>
    <t>B15</t>
  </si>
  <si>
    <t>B16</t>
  </si>
  <si>
    <t>B17</t>
  </si>
  <si>
    <t>B18</t>
  </si>
  <si>
    <t>B19</t>
  </si>
  <si>
    <t>B26</t>
  </si>
  <si>
    <t>B27</t>
  </si>
  <si>
    <t>B28</t>
  </si>
  <si>
    <t>B29</t>
  </si>
  <si>
    <t>B30</t>
  </si>
  <si>
    <t>B38</t>
  </si>
  <si>
    <t>B39</t>
  </si>
  <si>
    <t>B40</t>
  </si>
  <si>
    <t>B41</t>
  </si>
  <si>
    <t>B42</t>
  </si>
  <si>
    <t>B43</t>
  </si>
  <si>
    <t>B44</t>
  </si>
  <si>
    <t>B49</t>
  </si>
  <si>
    <t>B50</t>
  </si>
  <si>
    <t>B51</t>
  </si>
  <si>
    <t>B52</t>
  </si>
  <si>
    <t>B54</t>
  </si>
  <si>
    <t>B55</t>
  </si>
  <si>
    <t>B56</t>
  </si>
  <si>
    <t>ST1</t>
  </si>
  <si>
    <t>ST2</t>
  </si>
  <si>
    <t>B92</t>
  </si>
  <si>
    <t>B93</t>
  </si>
  <si>
    <t>B94</t>
  </si>
  <si>
    <t>B95</t>
  </si>
  <si>
    <t>B96</t>
  </si>
  <si>
    <t>B97</t>
  </si>
  <si>
    <t>B99</t>
  </si>
  <si>
    <t>B100</t>
  </si>
  <si>
    <t>B101</t>
  </si>
  <si>
    <t>B102</t>
  </si>
  <si>
    <t>B104</t>
  </si>
  <si>
    <t>B105</t>
  </si>
  <si>
    <t>B108</t>
  </si>
  <si>
    <t>B109</t>
  </si>
  <si>
    <t>B110</t>
  </si>
  <si>
    <t>B111</t>
  </si>
  <si>
    <t>B113</t>
  </si>
  <si>
    <t>B114</t>
  </si>
  <si>
    <t>B118</t>
  </si>
  <si>
    <t>B119</t>
  </si>
  <si>
    <t>B115</t>
  </si>
  <si>
    <t>B116</t>
  </si>
  <si>
    <t>B117</t>
  </si>
  <si>
    <t>B122</t>
  </si>
  <si>
    <t>B123</t>
  </si>
  <si>
    <t>B124</t>
  </si>
  <si>
    <t>B127</t>
  </si>
  <si>
    <t>B126</t>
  </si>
  <si>
    <t>B131</t>
  </si>
  <si>
    <t>Total</t>
  </si>
  <si>
    <t>B142</t>
  </si>
  <si>
    <t>B141</t>
  </si>
  <si>
    <t>B140</t>
  </si>
  <si>
    <t>B139</t>
  </si>
  <si>
    <t>B136</t>
  </si>
  <si>
    <t>B133</t>
  </si>
  <si>
    <t>S7(3/4 AREA)</t>
  </si>
  <si>
    <t>B132</t>
  </si>
  <si>
    <t>S1(3/4 AREA)</t>
  </si>
  <si>
    <t>S4(3/4 AREA)</t>
  </si>
  <si>
    <t>B134</t>
  </si>
  <si>
    <t>S2(3/4 AREA)</t>
  </si>
  <si>
    <t>S3(3/4 AREA)</t>
  </si>
  <si>
    <t>B53</t>
  </si>
  <si>
    <t>B46</t>
  </si>
  <si>
    <t>B45</t>
  </si>
  <si>
    <t>B32</t>
  </si>
  <si>
    <t>B31</t>
  </si>
  <si>
    <t>B21</t>
  </si>
  <si>
    <t>B20</t>
  </si>
  <si>
    <t xml:space="preserve">VOL </t>
  </si>
  <si>
    <t xml:space="preserve">B </t>
  </si>
  <si>
    <t>BEAM</t>
  </si>
  <si>
    <t>DEPTH</t>
  </si>
  <si>
    <t xml:space="preserve">SLAB </t>
  </si>
  <si>
    <t>Total Concrete</t>
  </si>
  <si>
    <t>Wastage 5%</t>
  </si>
  <si>
    <t>First Half Concrete</t>
  </si>
  <si>
    <t>Second Half Concrete</t>
  </si>
  <si>
    <t xml:space="preserve">Total Concrete </t>
  </si>
  <si>
    <t>1st Half</t>
  </si>
  <si>
    <t>2nd Half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</si>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</sst>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1" fontId="0" fillId="0" borderId="0" xfId="0" applyNumberFormat="1"/>
    <xf numFmtId="0" fontId="0" fillId="0" borderId="2" xfId="0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" fontId="0" fillId="0" borderId="1" xfId="0" applyNumberFormat="1" applyBorder="1"/>
    <xf numFmtId="0" fontId="0" fillId="2" borderId="6" xfId="0" applyFill="1" applyBorder="1" applyAlignment="1">
      <alignment horizontal="center"/>
    </xf>
    <xf numFmtId="0" fontId="0" fillId="0" borderId="6" xfId="0" applyBorder="1"/>
    <xf numFmtId="1" fontId="0" fillId="0" borderId="6" xfId="0" applyNumberFormat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2"/>
  <sheetViews>
    <sheetView tabSelected="1" workbookViewId="0">
      <selection activeCell="R15" sqref="R15"/>
    </sheetView>
  </sheetViews>
  <sheetFormatPr defaultRowHeight="15" x14ac:dyDescent="0.25"/>
  <cols>
    <col min="18" max="18" width="14" bestFit="1" customWidth="1"/>
    <col min="20" max="20" width="12.5703125" bestFit="1" customWidth="1"/>
  </cols>
  <sheetData>
    <row r="1" spans="2:20" ht="15.75" thickBot="1" x14ac:dyDescent="0.3"/>
    <row r="2" spans="2:20" ht="15.75" thickBot="1" x14ac:dyDescent="0.3">
      <c r="R2" s="26" t="s">
        <v>105</v>
      </c>
      <c r="S2" s="27"/>
      <c r="T2" s="28"/>
    </row>
    <row r="3" spans="2:20" x14ac:dyDescent="0.25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I3" s="6" t="s">
        <v>0</v>
      </c>
      <c r="J3" s="6" t="s">
        <v>13</v>
      </c>
      <c r="K3" s="6" t="s">
        <v>14</v>
      </c>
      <c r="L3" s="6" t="s">
        <v>2</v>
      </c>
      <c r="M3" s="6" t="s">
        <v>3</v>
      </c>
      <c r="N3" s="6" t="s">
        <v>4</v>
      </c>
      <c r="O3" s="6" t="s">
        <v>5</v>
      </c>
      <c r="R3" s="23" t="s">
        <v>103</v>
      </c>
      <c r="S3" s="24"/>
      <c r="T3" s="25">
        <f>G56+O82</f>
        <v>103.01386744999999</v>
      </c>
    </row>
    <row r="4" spans="2:20" x14ac:dyDescent="0.25">
      <c r="B4" s="2">
        <v>1</v>
      </c>
      <c r="C4" s="2" t="s">
        <v>6</v>
      </c>
      <c r="D4" s="2">
        <v>2.83</v>
      </c>
      <c r="E4" s="5">
        <v>2.032</v>
      </c>
      <c r="F4" s="2">
        <v>0.15</v>
      </c>
      <c r="G4" s="3">
        <f>D4*E4*F4</f>
        <v>0.86258400000000002</v>
      </c>
      <c r="I4" s="2">
        <v>1</v>
      </c>
      <c r="J4" s="2" t="s">
        <v>12</v>
      </c>
      <c r="K4" s="2">
        <v>7</v>
      </c>
      <c r="L4" s="2">
        <v>2.83</v>
      </c>
      <c r="M4" s="2">
        <v>0.6</v>
      </c>
      <c r="N4" s="2">
        <v>0.38</v>
      </c>
      <c r="O4" s="4">
        <f>K4*L4*M4*N4</f>
        <v>4.51668</v>
      </c>
      <c r="R4" s="1" t="s">
        <v>104</v>
      </c>
      <c r="S4" s="1"/>
      <c r="T4" s="22">
        <f>T3*5%</f>
        <v>5.1506933725000001</v>
      </c>
    </row>
    <row r="5" spans="2:20" x14ac:dyDescent="0.25">
      <c r="B5" s="2">
        <v>2</v>
      </c>
      <c r="C5" s="2" t="s">
        <v>6</v>
      </c>
      <c r="D5" s="3">
        <v>2.7949999999999999</v>
      </c>
      <c r="E5" s="5">
        <v>2.0299999999999998</v>
      </c>
      <c r="F5" s="2">
        <v>0.15</v>
      </c>
      <c r="G5" s="3">
        <f>D5*E5*F5</f>
        <v>0.85107749999999982</v>
      </c>
      <c r="I5" s="2">
        <v>2</v>
      </c>
      <c r="J5" s="2" t="s">
        <v>15</v>
      </c>
      <c r="K5" s="2">
        <v>1</v>
      </c>
      <c r="L5" s="3">
        <f>2.771/4</f>
        <v>0.69274999999999998</v>
      </c>
      <c r="M5" s="2">
        <v>0.6</v>
      </c>
      <c r="N5" s="2">
        <v>0.38</v>
      </c>
      <c r="O5" s="4">
        <f>K5*L5*M5*N5</f>
        <v>0.15794699999999998</v>
      </c>
      <c r="R5" s="1" t="s">
        <v>77</v>
      </c>
      <c r="S5" s="1"/>
      <c r="T5" s="22">
        <f>T3+T4</f>
        <v>108.16456082249999</v>
      </c>
    </row>
    <row r="6" spans="2:20" x14ac:dyDescent="0.25">
      <c r="B6" s="2">
        <v>3</v>
      </c>
      <c r="C6" s="2" t="s">
        <v>6</v>
      </c>
      <c r="D6" s="2">
        <v>2.8</v>
      </c>
      <c r="E6" s="5">
        <v>2.032</v>
      </c>
      <c r="F6" s="2">
        <v>0.15</v>
      </c>
      <c r="G6" s="3">
        <f>D6*E6*F6</f>
        <v>0.85343999999999987</v>
      </c>
      <c r="I6" s="2">
        <v>3</v>
      </c>
      <c r="J6" s="2" t="s">
        <v>16</v>
      </c>
      <c r="K6" s="2">
        <v>1</v>
      </c>
      <c r="L6" s="2">
        <v>2.83</v>
      </c>
      <c r="M6" s="2">
        <v>0.23</v>
      </c>
      <c r="N6" s="2">
        <v>0.6</v>
      </c>
      <c r="O6" s="4">
        <f>K6*L6*M6*N6</f>
        <v>0.39054</v>
      </c>
    </row>
    <row r="7" spans="2:20" ht="15.75" thickBot="1" x14ac:dyDescent="0.3">
      <c r="B7" s="2">
        <v>4</v>
      </c>
      <c r="C7" s="2" t="s">
        <v>6</v>
      </c>
      <c r="D7" s="2">
        <v>2.75</v>
      </c>
      <c r="E7" s="5">
        <v>2.032</v>
      </c>
      <c r="F7" s="2">
        <v>0.15</v>
      </c>
      <c r="G7" s="3">
        <f>D7*E7*F7</f>
        <v>0.83819999999999995</v>
      </c>
      <c r="I7" s="2">
        <v>4</v>
      </c>
      <c r="J7" s="2" t="s">
        <v>17</v>
      </c>
      <c r="K7" s="2">
        <v>6</v>
      </c>
      <c r="L7" s="2">
        <v>2.8</v>
      </c>
      <c r="M7" s="2">
        <v>0.23</v>
      </c>
      <c r="N7" s="2">
        <v>0.6</v>
      </c>
      <c r="O7" s="4">
        <f t="shared" ref="O7:O70" si="0">K7*L7*M7*N7</f>
        <v>2.3183999999999996</v>
      </c>
    </row>
    <row r="8" spans="2:20" ht="15.75" thickBot="1" x14ac:dyDescent="0.3">
      <c r="B8" s="2">
        <v>5</v>
      </c>
      <c r="C8" s="2" t="s">
        <v>6</v>
      </c>
      <c r="D8" s="3">
        <v>2.7949999999999999</v>
      </c>
      <c r="E8" s="5">
        <v>2.0310000000000001</v>
      </c>
      <c r="F8" s="2">
        <v>0.15</v>
      </c>
      <c r="G8" s="3">
        <f t="shared" ref="G8:G54" si="1">D8*E8*F8</f>
        <v>0.85149675000000002</v>
      </c>
      <c r="I8" s="2">
        <v>5</v>
      </c>
      <c r="J8" s="2" t="s">
        <v>18</v>
      </c>
      <c r="K8" s="2">
        <v>1</v>
      </c>
      <c r="L8" s="3">
        <f>2.795/4</f>
        <v>0.69874999999999998</v>
      </c>
      <c r="M8" s="2">
        <v>0.23</v>
      </c>
      <c r="N8" s="2">
        <v>0.6</v>
      </c>
      <c r="O8" s="4">
        <f t="shared" si="0"/>
        <v>9.6427499999999999E-2</v>
      </c>
      <c r="R8" s="29" t="s">
        <v>107</v>
      </c>
      <c r="S8" s="30"/>
      <c r="T8" s="31"/>
    </row>
    <row r="9" spans="2:20" x14ac:dyDescent="0.25">
      <c r="B9" s="2">
        <v>6</v>
      </c>
      <c r="C9" s="2" t="s">
        <v>6</v>
      </c>
      <c r="D9" s="3">
        <v>2.7949999999999999</v>
      </c>
      <c r="E9" s="5">
        <v>2.0310000000000001</v>
      </c>
      <c r="F9" s="2">
        <v>0.15</v>
      </c>
      <c r="G9" s="3">
        <f t="shared" si="1"/>
        <v>0.85149675000000002</v>
      </c>
      <c r="I9" s="2">
        <v>6</v>
      </c>
      <c r="J9" s="2" t="s">
        <v>19</v>
      </c>
      <c r="K9" s="2">
        <v>1</v>
      </c>
      <c r="L9" s="2">
        <v>2.83</v>
      </c>
      <c r="M9" s="2">
        <v>0.23</v>
      </c>
      <c r="N9" s="2">
        <v>0.6</v>
      </c>
      <c r="O9" s="4">
        <f t="shared" si="0"/>
        <v>0.39054</v>
      </c>
      <c r="R9" s="24" t="s">
        <v>108</v>
      </c>
      <c r="S9" s="24"/>
      <c r="T9" s="25">
        <f>T5</f>
        <v>108.16456082249999</v>
      </c>
    </row>
    <row r="10" spans="2:20" x14ac:dyDescent="0.25">
      <c r="B10" s="2">
        <v>7</v>
      </c>
      <c r="C10" s="2" t="s">
        <v>6</v>
      </c>
      <c r="D10" s="3">
        <v>2.75</v>
      </c>
      <c r="E10" s="5">
        <v>2.0310000000000001</v>
      </c>
      <c r="F10" s="2">
        <v>0.15</v>
      </c>
      <c r="G10" s="3">
        <f t="shared" si="1"/>
        <v>0.83778750000000002</v>
      </c>
      <c r="I10" s="2">
        <v>7</v>
      </c>
      <c r="J10" s="2" t="s">
        <v>20</v>
      </c>
      <c r="K10" s="2">
        <v>4</v>
      </c>
      <c r="L10" s="3">
        <v>2.7949999999999999</v>
      </c>
      <c r="M10" s="2">
        <v>0.23</v>
      </c>
      <c r="N10" s="2">
        <v>0.6</v>
      </c>
      <c r="O10" s="4">
        <f t="shared" si="0"/>
        <v>1.54284</v>
      </c>
      <c r="R10" s="1" t="s">
        <v>109</v>
      </c>
      <c r="S10" s="1"/>
      <c r="T10" s="22">
        <f>'2nd half concrete'!R5</f>
        <v>69.239055059999984</v>
      </c>
    </row>
    <row r="11" spans="2:20" x14ac:dyDescent="0.25">
      <c r="B11" s="2">
        <v>8</v>
      </c>
      <c r="C11" s="2" t="s">
        <v>6</v>
      </c>
      <c r="D11" s="3">
        <f>2.771/4</f>
        <v>0.69274999999999998</v>
      </c>
      <c r="E11" s="5">
        <v>2.032</v>
      </c>
      <c r="F11" s="2">
        <v>0.15</v>
      </c>
      <c r="G11" s="3">
        <f t="shared" si="1"/>
        <v>0.21115019999999998</v>
      </c>
      <c r="I11" s="2">
        <v>8</v>
      </c>
      <c r="J11" s="2" t="s">
        <v>21</v>
      </c>
      <c r="K11" s="2">
        <v>3</v>
      </c>
      <c r="L11" s="2">
        <v>2.75</v>
      </c>
      <c r="M11" s="2">
        <v>0.23</v>
      </c>
      <c r="N11" s="2">
        <v>0.6</v>
      </c>
      <c r="O11" s="4">
        <f t="shared" si="0"/>
        <v>1.1385000000000001</v>
      </c>
      <c r="R11" s="1"/>
      <c r="S11" s="1" t="s">
        <v>110</v>
      </c>
      <c r="T11" s="22">
        <f>T9+T10</f>
        <v>177.40361588249999</v>
      </c>
    </row>
    <row r="12" spans="2:20" x14ac:dyDescent="0.25">
      <c r="B12" s="2">
        <v>9</v>
      </c>
      <c r="C12" s="2" t="s">
        <v>7</v>
      </c>
      <c r="D12" s="2">
        <v>2.83</v>
      </c>
      <c r="E12" s="5">
        <v>2.33</v>
      </c>
      <c r="F12" s="2">
        <v>0.15</v>
      </c>
      <c r="G12" s="3">
        <f t="shared" si="1"/>
        <v>0.98908499999999999</v>
      </c>
      <c r="I12" s="2">
        <v>9</v>
      </c>
      <c r="J12" s="2" t="s">
        <v>21</v>
      </c>
      <c r="K12" s="2">
        <v>1</v>
      </c>
      <c r="L12" s="3">
        <f>2.945/4</f>
        <v>0.73624999999999996</v>
      </c>
      <c r="M12" s="2">
        <v>0.23</v>
      </c>
      <c r="N12" s="2">
        <v>0.6</v>
      </c>
      <c r="O12" s="4">
        <f t="shared" si="0"/>
        <v>0.1016025</v>
      </c>
    </row>
    <row r="13" spans="2:20" x14ac:dyDescent="0.25">
      <c r="B13" s="2">
        <v>10</v>
      </c>
      <c r="C13" s="2" t="s">
        <v>7</v>
      </c>
      <c r="D13" s="3">
        <v>2.7549999999999999</v>
      </c>
      <c r="E13" s="5">
        <v>2.33</v>
      </c>
      <c r="F13" s="2">
        <v>0.15</v>
      </c>
      <c r="G13" s="3">
        <f t="shared" si="1"/>
        <v>0.96287250000000002</v>
      </c>
      <c r="I13" s="2">
        <v>10</v>
      </c>
      <c r="J13" s="2" t="s">
        <v>22</v>
      </c>
      <c r="K13" s="2">
        <v>1</v>
      </c>
      <c r="L13" s="2">
        <f>1.55+1.3</f>
        <v>2.85</v>
      </c>
      <c r="M13" s="2">
        <v>0.3</v>
      </c>
      <c r="N13" s="2">
        <v>0.6</v>
      </c>
      <c r="O13" s="4">
        <f t="shared" si="0"/>
        <v>0.51300000000000001</v>
      </c>
    </row>
    <row r="14" spans="2:20" x14ac:dyDescent="0.25">
      <c r="B14" s="2">
        <v>11</v>
      </c>
      <c r="C14" s="2" t="s">
        <v>7</v>
      </c>
      <c r="D14" s="3">
        <v>2.7549999999999999</v>
      </c>
      <c r="E14" s="5">
        <v>2.33</v>
      </c>
      <c r="F14" s="2">
        <v>0.15</v>
      </c>
      <c r="G14" s="3">
        <f t="shared" si="1"/>
        <v>0.96287250000000002</v>
      </c>
      <c r="I14" s="2">
        <v>11</v>
      </c>
      <c r="J14" s="2" t="s">
        <v>23</v>
      </c>
      <c r="K14" s="2">
        <v>1</v>
      </c>
      <c r="L14" s="2">
        <v>4.8</v>
      </c>
      <c r="M14" s="2">
        <v>0.3</v>
      </c>
      <c r="N14" s="2">
        <v>0.6</v>
      </c>
      <c r="O14" s="4">
        <f t="shared" si="0"/>
        <v>0.86399999999999999</v>
      </c>
    </row>
    <row r="15" spans="2:20" x14ac:dyDescent="0.25">
      <c r="B15" s="2">
        <v>12</v>
      </c>
      <c r="C15" s="2" t="s">
        <v>7</v>
      </c>
      <c r="D15" s="3">
        <v>2.75</v>
      </c>
      <c r="E15" s="5">
        <v>2.3340000000000001</v>
      </c>
      <c r="F15" s="2">
        <v>0.15</v>
      </c>
      <c r="G15" s="3">
        <f t="shared" si="1"/>
        <v>0.96277499999999994</v>
      </c>
      <c r="I15" s="2">
        <v>12</v>
      </c>
      <c r="J15" s="2" t="s">
        <v>24</v>
      </c>
      <c r="K15" s="2">
        <v>1</v>
      </c>
      <c r="L15" s="2">
        <v>5.43</v>
      </c>
      <c r="M15" s="2">
        <v>0.3</v>
      </c>
      <c r="N15" s="2">
        <v>0.6</v>
      </c>
      <c r="O15" s="4">
        <f t="shared" si="0"/>
        <v>0.97739999999999982</v>
      </c>
    </row>
    <row r="16" spans="2:20" x14ac:dyDescent="0.25">
      <c r="B16" s="2">
        <v>13</v>
      </c>
      <c r="C16" s="2" t="s">
        <v>7</v>
      </c>
      <c r="D16" s="3">
        <v>2.7949999999999999</v>
      </c>
      <c r="E16" s="5">
        <v>2.335</v>
      </c>
      <c r="F16" s="2">
        <v>0.15</v>
      </c>
      <c r="G16" s="3">
        <f t="shared" si="1"/>
        <v>0.97894874999999992</v>
      </c>
      <c r="I16" s="2">
        <v>13</v>
      </c>
      <c r="J16" s="2" t="s">
        <v>25</v>
      </c>
      <c r="K16" s="2">
        <v>1</v>
      </c>
      <c r="L16" s="4">
        <v>4.7610000000000001</v>
      </c>
      <c r="M16" s="2">
        <v>0.3</v>
      </c>
      <c r="N16" s="2">
        <v>0.6</v>
      </c>
      <c r="O16" s="4">
        <f t="shared" si="0"/>
        <v>0.85697999999999996</v>
      </c>
    </row>
    <row r="17" spans="2:15" x14ac:dyDescent="0.25">
      <c r="B17" s="2">
        <v>14</v>
      </c>
      <c r="C17" s="2" t="s">
        <v>7</v>
      </c>
      <c r="D17" s="3">
        <v>2.7949999999999999</v>
      </c>
      <c r="E17" s="5">
        <v>2.335</v>
      </c>
      <c r="F17" s="2">
        <v>0.15</v>
      </c>
      <c r="G17" s="3">
        <f t="shared" si="1"/>
        <v>0.97894874999999992</v>
      </c>
      <c r="I17" s="2">
        <v>14</v>
      </c>
      <c r="J17" s="2" t="s">
        <v>26</v>
      </c>
      <c r="K17" s="2">
        <v>1</v>
      </c>
      <c r="L17" s="4">
        <f>4.836/4</f>
        <v>1.2090000000000001</v>
      </c>
      <c r="M17" s="2">
        <v>0.3</v>
      </c>
      <c r="N17" s="2">
        <v>0.6</v>
      </c>
      <c r="O17" s="4">
        <f t="shared" si="0"/>
        <v>0.21762000000000001</v>
      </c>
    </row>
    <row r="18" spans="2:15" x14ac:dyDescent="0.25">
      <c r="B18" s="2">
        <v>15</v>
      </c>
      <c r="C18" s="2" t="s">
        <v>7</v>
      </c>
      <c r="D18" s="2">
        <v>2.75</v>
      </c>
      <c r="E18" s="5">
        <v>2.335</v>
      </c>
      <c r="F18" s="2">
        <v>0.15</v>
      </c>
      <c r="G18" s="3">
        <f t="shared" si="1"/>
        <v>0.96318749999999986</v>
      </c>
      <c r="I18" s="2">
        <v>15</v>
      </c>
      <c r="J18" s="2" t="s">
        <v>27</v>
      </c>
      <c r="K18" s="2">
        <v>1</v>
      </c>
      <c r="L18" s="2">
        <v>1.55</v>
      </c>
      <c r="M18" s="2">
        <v>0.23</v>
      </c>
      <c r="N18" s="2">
        <v>0.6</v>
      </c>
      <c r="O18" s="4">
        <f t="shared" si="0"/>
        <v>0.21390000000000001</v>
      </c>
    </row>
    <row r="19" spans="2:15" x14ac:dyDescent="0.25">
      <c r="B19" s="2">
        <v>16</v>
      </c>
      <c r="C19" s="2" t="s">
        <v>7</v>
      </c>
      <c r="D19" s="3">
        <f>2.795/4</f>
        <v>0.69874999999999998</v>
      </c>
      <c r="E19" s="3">
        <v>2.3340000000000001</v>
      </c>
      <c r="F19" s="3">
        <v>0.15</v>
      </c>
      <c r="G19" s="3">
        <f t="shared" si="1"/>
        <v>0.24463237499999999</v>
      </c>
      <c r="I19" s="2">
        <v>16</v>
      </c>
      <c r="J19" s="2" t="s">
        <v>28</v>
      </c>
      <c r="K19" s="2">
        <v>1</v>
      </c>
      <c r="L19" s="2">
        <v>2.9950000000000001</v>
      </c>
      <c r="M19" s="2">
        <v>0.23</v>
      </c>
      <c r="N19" s="2">
        <v>0.6</v>
      </c>
      <c r="O19" s="4">
        <f t="shared" si="0"/>
        <v>0.41331000000000001</v>
      </c>
    </row>
    <row r="20" spans="2:15" x14ac:dyDescent="0.25">
      <c r="B20" s="2">
        <v>17</v>
      </c>
      <c r="C20" s="2" t="s">
        <v>8</v>
      </c>
      <c r="D20" s="4">
        <v>5.5739999999999998</v>
      </c>
      <c r="E20" s="4">
        <v>2.83</v>
      </c>
      <c r="F20" s="3">
        <v>0.15</v>
      </c>
      <c r="G20" s="3">
        <f t="shared" si="1"/>
        <v>2.3661629999999998</v>
      </c>
      <c r="I20" s="2">
        <v>17</v>
      </c>
      <c r="J20" s="2" t="s">
        <v>29</v>
      </c>
      <c r="K20" s="2">
        <v>1</v>
      </c>
      <c r="L20" s="2">
        <v>2.6349999999999998</v>
      </c>
      <c r="M20" s="2">
        <v>0.23</v>
      </c>
      <c r="N20" s="2">
        <v>0.6</v>
      </c>
      <c r="O20" s="4">
        <f t="shared" si="0"/>
        <v>0.36362999999999995</v>
      </c>
    </row>
    <row r="21" spans="2:15" x14ac:dyDescent="0.25">
      <c r="B21" s="2">
        <v>18</v>
      </c>
      <c r="C21" s="2" t="s">
        <v>8</v>
      </c>
      <c r="D21" s="4">
        <v>5.5739999999999998</v>
      </c>
      <c r="E21" s="4">
        <v>2.7949999999999999</v>
      </c>
      <c r="F21" s="3">
        <v>0.15</v>
      </c>
      <c r="G21" s="3">
        <f t="shared" si="1"/>
        <v>2.3368994999999999</v>
      </c>
      <c r="I21" s="2">
        <v>18</v>
      </c>
      <c r="J21" s="2" t="s">
        <v>30</v>
      </c>
      <c r="K21" s="2">
        <v>1</v>
      </c>
      <c r="L21" s="2">
        <v>7.78</v>
      </c>
      <c r="M21" s="2">
        <v>0.3</v>
      </c>
      <c r="N21" s="2">
        <v>0.6</v>
      </c>
      <c r="O21" s="3">
        <f t="shared" si="0"/>
        <v>1.4004000000000001</v>
      </c>
    </row>
    <row r="22" spans="2:15" x14ac:dyDescent="0.25">
      <c r="B22" s="2">
        <v>19</v>
      </c>
      <c r="C22" s="2" t="s">
        <v>8</v>
      </c>
      <c r="D22" s="4">
        <v>5.5739999999999998</v>
      </c>
      <c r="E22" s="4">
        <v>2.7949999999999999</v>
      </c>
      <c r="F22" s="3">
        <v>0.15</v>
      </c>
      <c r="G22" s="3">
        <f t="shared" si="1"/>
        <v>2.3368994999999999</v>
      </c>
      <c r="I22" s="2">
        <v>19</v>
      </c>
      <c r="J22" s="2" t="s">
        <v>31</v>
      </c>
      <c r="K22" s="2">
        <v>1</v>
      </c>
      <c r="L22" s="3">
        <f>2.635/4</f>
        <v>0.65874999999999995</v>
      </c>
      <c r="M22" s="2">
        <v>0.23</v>
      </c>
      <c r="N22" s="2">
        <v>0.6</v>
      </c>
      <c r="O22" s="3">
        <f t="shared" si="0"/>
        <v>9.0907499999999988E-2</v>
      </c>
    </row>
    <row r="23" spans="2:15" x14ac:dyDescent="0.25">
      <c r="B23" s="2">
        <v>20</v>
      </c>
      <c r="C23" s="2" t="s">
        <v>8</v>
      </c>
      <c r="D23" s="4">
        <v>5.5739999999999998</v>
      </c>
      <c r="E23" s="2">
        <v>2.75</v>
      </c>
      <c r="F23" s="2">
        <v>0.15</v>
      </c>
      <c r="G23" s="3">
        <f t="shared" si="1"/>
        <v>2.2992749999999997</v>
      </c>
      <c r="I23" s="2">
        <v>20</v>
      </c>
      <c r="J23" s="2" t="s">
        <v>32</v>
      </c>
      <c r="K23" s="2">
        <v>1</v>
      </c>
      <c r="L23" s="2">
        <v>0.74</v>
      </c>
      <c r="M23" s="2">
        <v>0.3</v>
      </c>
      <c r="N23" s="2">
        <v>0.6</v>
      </c>
      <c r="O23" s="3">
        <f t="shared" si="0"/>
        <v>0.13319999999999999</v>
      </c>
    </row>
    <row r="24" spans="2:15" x14ac:dyDescent="0.25">
      <c r="B24" s="2">
        <v>21</v>
      </c>
      <c r="C24" s="2" t="s">
        <v>8</v>
      </c>
      <c r="D24" s="3">
        <v>5.5739999999999998</v>
      </c>
      <c r="E24" s="3">
        <v>2.7949999999999999</v>
      </c>
      <c r="F24" s="3">
        <v>0.15</v>
      </c>
      <c r="G24" s="3">
        <f t="shared" si="1"/>
        <v>2.3368994999999999</v>
      </c>
      <c r="I24" s="2">
        <v>21</v>
      </c>
      <c r="J24" s="2" t="s">
        <v>33</v>
      </c>
      <c r="K24" s="2">
        <v>1</v>
      </c>
      <c r="L24" s="3">
        <v>3.4849999999999999</v>
      </c>
      <c r="M24" s="2">
        <v>0.3</v>
      </c>
      <c r="N24" s="2">
        <v>0.6</v>
      </c>
      <c r="O24" s="3">
        <f t="shared" si="0"/>
        <v>0.62729999999999986</v>
      </c>
    </row>
    <row r="25" spans="2:15" x14ac:dyDescent="0.25">
      <c r="B25" s="2">
        <v>22</v>
      </c>
      <c r="C25" s="2" t="s">
        <v>8</v>
      </c>
      <c r="D25" s="3">
        <v>5.57</v>
      </c>
      <c r="E25" s="3">
        <v>2.7949999999999999</v>
      </c>
      <c r="F25" s="3">
        <v>0.15</v>
      </c>
      <c r="G25" s="3">
        <f t="shared" si="1"/>
        <v>2.3352225</v>
      </c>
      <c r="I25" s="2">
        <v>22</v>
      </c>
      <c r="J25" s="2" t="s">
        <v>34</v>
      </c>
      <c r="K25" s="2">
        <v>1</v>
      </c>
      <c r="L25" s="3">
        <v>4.0149999999999997</v>
      </c>
      <c r="M25" s="2">
        <v>0.3</v>
      </c>
      <c r="N25" s="2">
        <v>0.6</v>
      </c>
      <c r="O25" s="3">
        <f t="shared" si="0"/>
        <v>0.7226999999999999</v>
      </c>
    </row>
    <row r="26" spans="2:15" x14ac:dyDescent="0.25">
      <c r="B26" s="2">
        <v>23</v>
      </c>
      <c r="C26" s="2" t="s">
        <v>8</v>
      </c>
      <c r="D26" s="3">
        <v>5.5949999999999998</v>
      </c>
      <c r="E26" s="3">
        <v>2.75</v>
      </c>
      <c r="F26" s="3">
        <v>0.15</v>
      </c>
      <c r="G26" s="4">
        <f t="shared" si="1"/>
        <v>2.3079374999999995</v>
      </c>
      <c r="I26" s="2">
        <v>23</v>
      </c>
      <c r="J26" s="7" t="s">
        <v>35</v>
      </c>
      <c r="K26" s="7">
        <v>1</v>
      </c>
      <c r="L26" s="2">
        <v>1.22</v>
      </c>
      <c r="M26" s="2">
        <v>0.3</v>
      </c>
      <c r="N26" s="2">
        <v>0.6</v>
      </c>
      <c r="O26" s="3">
        <f t="shared" si="0"/>
        <v>0.21959999999999999</v>
      </c>
    </row>
    <row r="27" spans="2:15" x14ac:dyDescent="0.25">
      <c r="B27" s="2">
        <v>24</v>
      </c>
      <c r="C27" s="2" t="s">
        <v>8</v>
      </c>
      <c r="D27" s="3">
        <v>5.6</v>
      </c>
      <c r="E27" s="3">
        <f>2.755/4</f>
        <v>0.68874999999999997</v>
      </c>
      <c r="F27" s="3">
        <v>0.15</v>
      </c>
      <c r="G27" s="4">
        <f t="shared" si="1"/>
        <v>0.5785499999999999</v>
      </c>
      <c r="I27" s="2">
        <v>24</v>
      </c>
      <c r="J27" s="2" t="s">
        <v>36</v>
      </c>
      <c r="K27" s="2">
        <v>1</v>
      </c>
      <c r="L27" s="2">
        <v>5.01</v>
      </c>
      <c r="M27" s="2">
        <v>0.3</v>
      </c>
      <c r="N27" s="2">
        <v>0.6</v>
      </c>
      <c r="O27" s="3">
        <f t="shared" si="0"/>
        <v>0.90179999999999993</v>
      </c>
    </row>
    <row r="28" spans="2:15" x14ac:dyDescent="0.25">
      <c r="B28" s="2">
        <v>25</v>
      </c>
      <c r="C28" s="2" t="s">
        <v>7</v>
      </c>
      <c r="D28" s="3">
        <v>3.6739999999999999</v>
      </c>
      <c r="E28" s="3">
        <v>2.48</v>
      </c>
      <c r="F28" s="3">
        <v>0.15</v>
      </c>
      <c r="G28" s="4">
        <f t="shared" si="1"/>
        <v>1.3667279999999999</v>
      </c>
      <c r="I28" s="2">
        <v>25</v>
      </c>
      <c r="J28" s="2" t="s">
        <v>37</v>
      </c>
      <c r="K28" s="2">
        <v>1</v>
      </c>
      <c r="L28" s="2">
        <v>1.22</v>
      </c>
      <c r="M28" s="2">
        <v>0.3</v>
      </c>
      <c r="N28" s="2">
        <v>0.6</v>
      </c>
      <c r="O28" s="3">
        <f t="shared" si="0"/>
        <v>0.21959999999999999</v>
      </c>
    </row>
    <row r="29" spans="2:15" x14ac:dyDescent="0.25">
      <c r="B29" s="2">
        <v>26</v>
      </c>
      <c r="C29" s="2" t="s">
        <v>7</v>
      </c>
      <c r="D29" s="3">
        <v>3.57</v>
      </c>
      <c r="E29" s="3">
        <v>2.21</v>
      </c>
      <c r="F29" s="3">
        <v>0.15</v>
      </c>
      <c r="G29" s="4">
        <f t="shared" si="1"/>
        <v>1.1834549999999999</v>
      </c>
      <c r="I29" s="2">
        <v>26</v>
      </c>
      <c r="J29" s="2" t="s">
        <v>38</v>
      </c>
      <c r="K29" s="2">
        <v>1</v>
      </c>
      <c r="L29" s="3">
        <f>4.015/4</f>
        <v>1.0037499999999999</v>
      </c>
      <c r="M29" s="2">
        <v>0.3</v>
      </c>
      <c r="N29" s="2">
        <v>0.6</v>
      </c>
      <c r="O29" s="3">
        <f t="shared" si="0"/>
        <v>0.18067499999999997</v>
      </c>
    </row>
    <row r="30" spans="2:15" x14ac:dyDescent="0.25">
      <c r="B30" s="2">
        <v>27</v>
      </c>
      <c r="C30" s="2" t="s">
        <v>10</v>
      </c>
      <c r="D30" s="3">
        <v>1.8</v>
      </c>
      <c r="E30" s="3">
        <v>1.2</v>
      </c>
      <c r="F30" s="3">
        <v>0.15</v>
      </c>
      <c r="G30" s="4">
        <f t="shared" si="1"/>
        <v>0.32400000000000001</v>
      </c>
      <c r="I30" s="2">
        <v>27</v>
      </c>
      <c r="J30" s="2" t="s">
        <v>39</v>
      </c>
      <c r="K30" s="2">
        <v>1</v>
      </c>
      <c r="L30" s="2">
        <v>2.83</v>
      </c>
      <c r="M30" s="2">
        <v>0.23</v>
      </c>
      <c r="N30" s="2">
        <v>0.6</v>
      </c>
      <c r="O30" s="3">
        <f t="shared" si="0"/>
        <v>0.39054</v>
      </c>
    </row>
    <row r="31" spans="2:15" x14ac:dyDescent="0.25">
      <c r="B31" s="2">
        <v>28</v>
      </c>
      <c r="C31" s="2" t="s">
        <v>9</v>
      </c>
      <c r="D31" s="3">
        <v>4.1449999999999996</v>
      </c>
      <c r="E31" s="3">
        <v>3.5</v>
      </c>
      <c r="F31" s="3">
        <v>0.15</v>
      </c>
      <c r="G31" s="4">
        <f t="shared" si="1"/>
        <v>2.1761249999999999</v>
      </c>
      <c r="I31" s="2">
        <v>28</v>
      </c>
      <c r="J31" s="2" t="s">
        <v>40</v>
      </c>
      <c r="K31" s="2">
        <v>1</v>
      </c>
      <c r="L31" s="3">
        <v>2.7949999999999999</v>
      </c>
      <c r="M31" s="2">
        <v>0.23</v>
      </c>
      <c r="N31" s="2">
        <v>0.6</v>
      </c>
      <c r="O31" s="3">
        <f t="shared" si="0"/>
        <v>0.38571</v>
      </c>
    </row>
    <row r="32" spans="2:15" x14ac:dyDescent="0.25">
      <c r="B32" s="2">
        <v>29</v>
      </c>
      <c r="C32" s="2" t="s">
        <v>9</v>
      </c>
      <c r="D32" s="3">
        <v>3.5</v>
      </c>
      <c r="E32" s="3">
        <v>3.335</v>
      </c>
      <c r="F32" s="3">
        <v>0.15</v>
      </c>
      <c r="G32" s="4">
        <f t="shared" si="1"/>
        <v>1.750875</v>
      </c>
      <c r="I32" s="2">
        <v>29</v>
      </c>
      <c r="J32" s="2" t="s">
        <v>40</v>
      </c>
      <c r="K32" s="2">
        <v>1</v>
      </c>
      <c r="L32" s="3">
        <v>2.7949999999999999</v>
      </c>
      <c r="M32" s="2">
        <v>0.23</v>
      </c>
      <c r="N32" s="2">
        <v>0.6</v>
      </c>
      <c r="O32" s="3">
        <f t="shared" si="0"/>
        <v>0.38571</v>
      </c>
    </row>
    <row r="33" spans="2:15" x14ac:dyDescent="0.25">
      <c r="B33" s="2">
        <v>30</v>
      </c>
      <c r="C33" s="2" t="s">
        <v>10</v>
      </c>
      <c r="D33" s="3">
        <v>2.5</v>
      </c>
      <c r="E33" s="3">
        <v>1.2</v>
      </c>
      <c r="F33" s="3">
        <v>0.15</v>
      </c>
      <c r="G33" s="4">
        <f t="shared" si="1"/>
        <v>0.44999999999999996</v>
      </c>
      <c r="I33" s="2">
        <v>30</v>
      </c>
      <c r="J33" s="2" t="s">
        <v>41</v>
      </c>
      <c r="K33" s="2">
        <v>1</v>
      </c>
      <c r="L33" s="2">
        <v>2.75</v>
      </c>
      <c r="M33" s="2">
        <v>0.23</v>
      </c>
      <c r="N33" s="2">
        <v>0.6</v>
      </c>
      <c r="O33" s="3">
        <f t="shared" si="0"/>
        <v>0.3795</v>
      </c>
    </row>
    <row r="34" spans="2:15" x14ac:dyDescent="0.25">
      <c r="B34" s="2">
        <v>31</v>
      </c>
      <c r="C34" s="2" t="s">
        <v>7</v>
      </c>
      <c r="D34" s="3">
        <v>3.5379999999999998</v>
      </c>
      <c r="E34" s="3">
        <f>2.635/4</f>
        <v>0.65874999999999995</v>
      </c>
      <c r="F34" s="3">
        <v>0.15</v>
      </c>
      <c r="G34" s="4">
        <f t="shared" si="1"/>
        <v>0.34959862499999994</v>
      </c>
      <c r="I34" s="2">
        <v>31</v>
      </c>
      <c r="J34" s="7" t="s">
        <v>42</v>
      </c>
      <c r="K34" s="7">
        <v>1</v>
      </c>
      <c r="L34" s="7">
        <v>2.7949999999999999</v>
      </c>
      <c r="M34" s="2">
        <v>0.23</v>
      </c>
      <c r="N34" s="2">
        <v>0.6</v>
      </c>
      <c r="O34" s="3">
        <f t="shared" si="0"/>
        <v>0.38571</v>
      </c>
    </row>
    <row r="35" spans="2:15" x14ac:dyDescent="0.25">
      <c r="B35" s="2">
        <v>32</v>
      </c>
      <c r="C35" s="2" t="s">
        <v>7</v>
      </c>
      <c r="D35" s="3">
        <v>2.17</v>
      </c>
      <c r="E35" s="3">
        <v>2.14</v>
      </c>
      <c r="F35" s="3">
        <v>0.15</v>
      </c>
      <c r="G35" s="4">
        <f t="shared" si="1"/>
        <v>0.69656999999999991</v>
      </c>
      <c r="I35" s="2">
        <v>32</v>
      </c>
      <c r="J35" s="7" t="s">
        <v>42</v>
      </c>
      <c r="K35" s="7">
        <v>1</v>
      </c>
      <c r="L35" s="3">
        <f>2.795/4</f>
        <v>0.69874999999999998</v>
      </c>
      <c r="M35" s="2">
        <v>0.23</v>
      </c>
      <c r="N35" s="2">
        <v>0.6</v>
      </c>
      <c r="O35" s="3">
        <f t="shared" si="0"/>
        <v>9.6427499999999999E-2</v>
      </c>
    </row>
    <row r="36" spans="2:15" x14ac:dyDescent="0.25">
      <c r="B36" s="2">
        <v>33</v>
      </c>
      <c r="C36" s="2" t="s">
        <v>7</v>
      </c>
      <c r="D36" s="3">
        <v>3.4849999999999999</v>
      </c>
      <c r="E36" s="3">
        <v>2.2320000000000002</v>
      </c>
      <c r="F36" s="3">
        <v>0.15</v>
      </c>
      <c r="G36" s="4">
        <f t="shared" si="1"/>
        <v>1.1667780000000001</v>
      </c>
      <c r="I36" s="2">
        <v>33</v>
      </c>
      <c r="J36" s="2" t="s">
        <v>43</v>
      </c>
      <c r="K36" s="2">
        <v>1</v>
      </c>
      <c r="L36" s="2">
        <v>2.75</v>
      </c>
      <c r="M36" s="2">
        <v>0.23</v>
      </c>
      <c r="N36" s="2">
        <v>0.6</v>
      </c>
      <c r="O36" s="3">
        <f t="shared" si="0"/>
        <v>0.3795</v>
      </c>
    </row>
    <row r="37" spans="2:15" x14ac:dyDescent="0.25">
      <c r="B37" s="2">
        <v>34</v>
      </c>
      <c r="C37" s="2" t="s">
        <v>9</v>
      </c>
      <c r="D37" s="3">
        <v>4.0149999999999997</v>
      </c>
      <c r="E37" s="3">
        <v>3.28</v>
      </c>
      <c r="F37" s="3">
        <v>0.15</v>
      </c>
      <c r="G37" s="4">
        <f t="shared" si="1"/>
        <v>1.9753799999999997</v>
      </c>
      <c r="I37" s="2">
        <v>34</v>
      </c>
      <c r="J37" s="2" t="s">
        <v>44</v>
      </c>
      <c r="K37" s="2">
        <v>1</v>
      </c>
      <c r="L37" s="2">
        <v>2.6749999999999998</v>
      </c>
      <c r="M37" s="2">
        <v>0.3</v>
      </c>
      <c r="N37" s="2">
        <v>0.6</v>
      </c>
      <c r="O37" s="3">
        <f t="shared" si="0"/>
        <v>0.48149999999999993</v>
      </c>
    </row>
    <row r="38" spans="2:15" x14ac:dyDescent="0.25">
      <c r="B38" s="2">
        <v>35</v>
      </c>
      <c r="C38" s="2" t="s">
        <v>6</v>
      </c>
      <c r="D38" s="2">
        <v>3.28</v>
      </c>
      <c r="E38" s="2">
        <v>1.97</v>
      </c>
      <c r="F38" s="2">
        <v>0.15</v>
      </c>
      <c r="G38" s="3">
        <f t="shared" si="1"/>
        <v>0.96923999999999988</v>
      </c>
      <c r="I38" s="2">
        <v>35</v>
      </c>
      <c r="J38" s="2" t="s">
        <v>45</v>
      </c>
      <c r="K38" s="2">
        <v>1</v>
      </c>
      <c r="L38" s="2">
        <v>2.6749999999999998</v>
      </c>
      <c r="M38" s="2">
        <v>0.3</v>
      </c>
      <c r="N38" s="2">
        <v>0.6</v>
      </c>
      <c r="O38" s="3">
        <f t="shared" si="0"/>
        <v>0.48149999999999993</v>
      </c>
    </row>
    <row r="39" spans="2:15" x14ac:dyDescent="0.25">
      <c r="B39" s="2">
        <v>36</v>
      </c>
      <c r="C39" s="2" t="s">
        <v>9</v>
      </c>
      <c r="D39" s="2">
        <v>5.08</v>
      </c>
      <c r="E39" s="2">
        <v>3.28</v>
      </c>
      <c r="F39" s="2">
        <v>0.15</v>
      </c>
      <c r="G39" s="3">
        <f t="shared" si="1"/>
        <v>2.4993599999999998</v>
      </c>
      <c r="I39" s="2">
        <v>36</v>
      </c>
      <c r="J39" s="7" t="s">
        <v>44</v>
      </c>
      <c r="K39" s="7">
        <v>1</v>
      </c>
      <c r="L39" s="7">
        <v>2.75</v>
      </c>
      <c r="M39" s="2">
        <v>0.3</v>
      </c>
      <c r="N39" s="2">
        <v>0.6</v>
      </c>
      <c r="O39" s="3">
        <f t="shared" si="0"/>
        <v>0.49499999999999994</v>
      </c>
    </row>
    <row r="40" spans="2:15" x14ac:dyDescent="0.25">
      <c r="B40" s="2">
        <v>37</v>
      </c>
      <c r="C40" s="2" t="s">
        <v>6</v>
      </c>
      <c r="D40" s="2">
        <f>3.28/4</f>
        <v>0.82</v>
      </c>
      <c r="E40" s="2">
        <v>1.9</v>
      </c>
      <c r="F40" s="2">
        <v>0.15</v>
      </c>
      <c r="G40" s="3">
        <f t="shared" si="1"/>
        <v>0.23369999999999996</v>
      </c>
      <c r="I40" s="2">
        <v>37</v>
      </c>
      <c r="J40" s="7" t="s">
        <v>44</v>
      </c>
      <c r="K40" s="7">
        <v>1</v>
      </c>
      <c r="L40" s="7">
        <v>2.6749999999999998</v>
      </c>
      <c r="M40" s="2">
        <v>0.3</v>
      </c>
      <c r="N40" s="2">
        <v>0.6</v>
      </c>
      <c r="O40" s="3">
        <f t="shared" si="0"/>
        <v>0.48149999999999993</v>
      </c>
    </row>
    <row r="41" spans="2:15" x14ac:dyDescent="0.25">
      <c r="B41" s="2">
        <v>38</v>
      </c>
      <c r="C41" s="2" t="s">
        <v>9</v>
      </c>
      <c r="D41" s="3">
        <v>4.0149999999999997</v>
      </c>
      <c r="E41" s="2">
        <f>3.28/4</f>
        <v>0.82</v>
      </c>
      <c r="F41" s="2">
        <v>0.15</v>
      </c>
      <c r="G41" s="3">
        <f t="shared" si="1"/>
        <v>0.49384499999999992</v>
      </c>
      <c r="I41" s="2">
        <v>38</v>
      </c>
      <c r="J41" s="7" t="s">
        <v>44</v>
      </c>
      <c r="K41" s="7">
        <v>1</v>
      </c>
      <c r="L41" s="7">
        <v>2.6749999999999998</v>
      </c>
      <c r="M41" s="2">
        <v>0.3</v>
      </c>
      <c r="N41" s="2">
        <v>0.6</v>
      </c>
      <c r="O41" s="3">
        <f t="shared" si="0"/>
        <v>0.48149999999999993</v>
      </c>
    </row>
    <row r="42" spans="2:15" x14ac:dyDescent="0.25">
      <c r="B42" s="2">
        <v>39</v>
      </c>
      <c r="C42" s="2" t="s">
        <v>7</v>
      </c>
      <c r="D42" s="2">
        <v>3.17</v>
      </c>
      <c r="E42" s="2">
        <v>2.21</v>
      </c>
      <c r="F42" s="2">
        <v>0.15</v>
      </c>
      <c r="G42" s="3">
        <f t="shared" si="1"/>
        <v>1.0508549999999999</v>
      </c>
      <c r="I42" s="2">
        <v>39</v>
      </c>
      <c r="J42" s="7" t="s">
        <v>44</v>
      </c>
      <c r="K42" s="7">
        <v>1</v>
      </c>
      <c r="L42" s="3">
        <f>2.75/4</f>
        <v>0.6875</v>
      </c>
      <c r="M42" s="2">
        <v>0.3</v>
      </c>
      <c r="N42" s="2">
        <v>0.6</v>
      </c>
      <c r="O42" s="3">
        <f t="shared" si="0"/>
        <v>0.12374999999999999</v>
      </c>
    </row>
    <row r="43" spans="2:15" x14ac:dyDescent="0.25">
      <c r="B43" s="2">
        <v>40</v>
      </c>
      <c r="C43" s="2" t="s">
        <v>9</v>
      </c>
      <c r="D43" s="3">
        <v>3.4849999999999999</v>
      </c>
      <c r="E43" s="3">
        <v>3.1659999999999999</v>
      </c>
      <c r="F43" s="2">
        <v>0.15</v>
      </c>
      <c r="G43" s="3">
        <f t="shared" si="1"/>
        <v>1.6550265</v>
      </c>
      <c r="I43" s="2">
        <v>40</v>
      </c>
      <c r="J43" s="2" t="s">
        <v>48</v>
      </c>
      <c r="K43" s="2">
        <v>1</v>
      </c>
      <c r="L43" s="4">
        <v>1.056</v>
      </c>
      <c r="M43" s="2">
        <v>0.3</v>
      </c>
      <c r="N43" s="2">
        <v>0.6</v>
      </c>
      <c r="O43" s="3">
        <f t="shared" si="0"/>
        <v>0.19008</v>
      </c>
    </row>
    <row r="44" spans="2:15" x14ac:dyDescent="0.25">
      <c r="B44" s="2">
        <v>41</v>
      </c>
      <c r="C44" s="2" t="s">
        <v>11</v>
      </c>
      <c r="D44" s="3">
        <v>2.7949999999999999</v>
      </c>
      <c r="E44" s="2">
        <v>2.16</v>
      </c>
      <c r="F44" s="2">
        <v>0.15</v>
      </c>
      <c r="G44" s="3">
        <f t="shared" si="1"/>
        <v>0.90558000000000005</v>
      </c>
      <c r="I44" s="7">
        <v>41</v>
      </c>
      <c r="J44" s="2" t="s">
        <v>49</v>
      </c>
      <c r="K44" s="2">
        <v>1</v>
      </c>
      <c r="L44" s="4">
        <v>3.17</v>
      </c>
      <c r="M44" s="2">
        <v>0.23</v>
      </c>
      <c r="N44" s="2">
        <v>0.6</v>
      </c>
      <c r="O44" s="3">
        <f t="shared" si="0"/>
        <v>0.43745999999999996</v>
      </c>
    </row>
    <row r="45" spans="2:15" x14ac:dyDescent="0.25">
      <c r="B45" s="2">
        <v>42</v>
      </c>
      <c r="C45" s="2" t="s">
        <v>11</v>
      </c>
      <c r="D45" s="2">
        <v>2.75</v>
      </c>
      <c r="E45" s="2">
        <v>2.16</v>
      </c>
      <c r="F45" s="2">
        <v>0.15</v>
      </c>
      <c r="G45" s="3">
        <f t="shared" si="1"/>
        <v>0.89100000000000001</v>
      </c>
      <c r="I45" s="7">
        <v>42</v>
      </c>
      <c r="J45" s="2" t="s">
        <v>50</v>
      </c>
      <c r="K45" s="2">
        <v>1</v>
      </c>
      <c r="L45" s="4">
        <v>2.17</v>
      </c>
      <c r="M45" s="2">
        <v>0.23</v>
      </c>
      <c r="N45" s="2">
        <v>0.6</v>
      </c>
      <c r="O45" s="3">
        <f t="shared" si="0"/>
        <v>0.29946</v>
      </c>
    </row>
    <row r="46" spans="2:15" x14ac:dyDescent="0.25">
      <c r="B46" s="2">
        <v>43</v>
      </c>
      <c r="C46" s="2" t="s">
        <v>6</v>
      </c>
      <c r="D46" s="3">
        <v>2.7949999999999999</v>
      </c>
      <c r="E46" s="2">
        <v>1.84</v>
      </c>
      <c r="F46" s="2">
        <v>0.15</v>
      </c>
      <c r="G46" s="3">
        <f t="shared" si="1"/>
        <v>0.77141999999999999</v>
      </c>
      <c r="I46" s="7">
        <v>43</v>
      </c>
      <c r="J46" s="2" t="s">
        <v>51</v>
      </c>
      <c r="K46" s="2">
        <v>1</v>
      </c>
      <c r="L46" s="4">
        <v>3.6739999999999999</v>
      </c>
      <c r="M46" s="2">
        <v>0.23</v>
      </c>
      <c r="N46" s="2">
        <v>0.6</v>
      </c>
      <c r="O46" s="3">
        <f t="shared" si="0"/>
        <v>0.50701200000000002</v>
      </c>
    </row>
    <row r="47" spans="2:15" x14ac:dyDescent="0.25">
      <c r="B47" s="2">
        <v>44</v>
      </c>
      <c r="C47" s="2" t="s">
        <v>6</v>
      </c>
      <c r="D47" s="3">
        <f>2.795/4</f>
        <v>0.69874999999999998</v>
      </c>
      <c r="E47" s="2">
        <v>1.84</v>
      </c>
      <c r="F47" s="2">
        <v>0.15</v>
      </c>
      <c r="G47" s="3">
        <f t="shared" si="1"/>
        <v>0.192855</v>
      </c>
      <c r="I47" s="7">
        <v>44</v>
      </c>
      <c r="J47" s="7" t="s">
        <v>52</v>
      </c>
      <c r="K47" s="2">
        <v>1</v>
      </c>
      <c r="L47" s="4">
        <v>5.5739999999999998</v>
      </c>
      <c r="M47" s="2">
        <v>0.3</v>
      </c>
      <c r="N47" s="2">
        <v>0.6</v>
      </c>
      <c r="O47" s="3">
        <f t="shared" si="0"/>
        <v>1.00332</v>
      </c>
    </row>
    <row r="48" spans="2:15" x14ac:dyDescent="0.25">
      <c r="B48" s="2">
        <v>45</v>
      </c>
      <c r="C48" s="2" t="s">
        <v>7</v>
      </c>
      <c r="D48" s="2">
        <v>2.83</v>
      </c>
      <c r="E48" s="2">
        <v>2.8460000000000001</v>
      </c>
      <c r="F48" s="2">
        <v>0.15</v>
      </c>
      <c r="G48" s="3">
        <f t="shared" si="1"/>
        <v>1.208127</v>
      </c>
      <c r="I48" s="7">
        <v>45</v>
      </c>
      <c r="J48" s="7" t="s">
        <v>53</v>
      </c>
      <c r="K48" s="2">
        <v>1</v>
      </c>
      <c r="L48" s="4">
        <f>1.031+1.966</f>
        <v>2.9969999999999999</v>
      </c>
      <c r="M48" s="2">
        <v>0.3</v>
      </c>
      <c r="N48" s="2">
        <v>0.6</v>
      </c>
      <c r="O48" s="3">
        <f t="shared" si="0"/>
        <v>0.53945999999999994</v>
      </c>
    </row>
    <row r="49" spans="2:15" x14ac:dyDescent="0.25">
      <c r="B49" s="2">
        <v>46</v>
      </c>
      <c r="C49" s="2" t="s">
        <v>11</v>
      </c>
      <c r="D49" s="3">
        <v>2.7949999999999999</v>
      </c>
      <c r="E49" s="3">
        <v>2.3340000000000001</v>
      </c>
      <c r="F49" s="2">
        <v>0.15</v>
      </c>
      <c r="G49" s="3">
        <f t="shared" si="1"/>
        <v>0.97852949999999994</v>
      </c>
      <c r="I49" s="7">
        <v>46</v>
      </c>
      <c r="J49" s="8" t="s">
        <v>54</v>
      </c>
      <c r="K49" s="2">
        <v>1</v>
      </c>
      <c r="L49" s="4">
        <v>0.89600000000000002</v>
      </c>
      <c r="M49" s="2">
        <v>0.3</v>
      </c>
      <c r="N49" s="2">
        <v>0.6</v>
      </c>
      <c r="O49" s="3">
        <f t="shared" si="0"/>
        <v>0.16127999999999998</v>
      </c>
    </row>
    <row r="50" spans="2:15" x14ac:dyDescent="0.25">
      <c r="B50" s="2">
        <v>47</v>
      </c>
      <c r="C50" s="2" t="s">
        <v>11</v>
      </c>
      <c r="D50" s="3">
        <v>2.7949999999999999</v>
      </c>
      <c r="E50" s="3">
        <v>2.3580000000000001</v>
      </c>
      <c r="F50" s="2">
        <v>0.15</v>
      </c>
      <c r="G50" s="3">
        <f t="shared" si="1"/>
        <v>0.98859149999999996</v>
      </c>
      <c r="I50" s="8">
        <v>47</v>
      </c>
      <c r="J50" s="7" t="s">
        <v>55</v>
      </c>
      <c r="K50" s="2">
        <v>1</v>
      </c>
      <c r="L50" s="4">
        <v>3.24</v>
      </c>
      <c r="M50" s="2">
        <v>0.3</v>
      </c>
      <c r="N50" s="2">
        <v>0.6</v>
      </c>
      <c r="O50" s="3">
        <f t="shared" si="0"/>
        <v>0.58319999999999994</v>
      </c>
    </row>
    <row r="51" spans="2:15" x14ac:dyDescent="0.25">
      <c r="B51" s="2">
        <v>48</v>
      </c>
      <c r="C51" s="2" t="s">
        <v>11</v>
      </c>
      <c r="D51" s="3">
        <v>2.7949999999999999</v>
      </c>
      <c r="E51" s="2">
        <v>2.36</v>
      </c>
      <c r="F51" s="2">
        <v>0.15</v>
      </c>
      <c r="G51" s="3">
        <f t="shared" si="1"/>
        <v>0.98942999999999992</v>
      </c>
      <c r="I51" s="8">
        <v>48</v>
      </c>
      <c r="J51" s="7" t="s">
        <v>56</v>
      </c>
      <c r="K51" s="2">
        <v>1</v>
      </c>
      <c r="L51" s="4">
        <v>2.1</v>
      </c>
      <c r="M51" s="2">
        <v>0.23</v>
      </c>
      <c r="N51" s="2">
        <v>0.6</v>
      </c>
      <c r="O51" s="3">
        <f t="shared" si="0"/>
        <v>0.2898</v>
      </c>
    </row>
    <row r="52" spans="2:15" x14ac:dyDescent="0.25">
      <c r="B52" s="2">
        <v>49</v>
      </c>
      <c r="C52" s="2" t="s">
        <v>11</v>
      </c>
      <c r="D52" s="3">
        <v>2.7949999999999999</v>
      </c>
      <c r="E52" s="2">
        <v>2.36</v>
      </c>
      <c r="F52" s="2">
        <v>0.15</v>
      </c>
      <c r="G52" s="3">
        <f t="shared" si="1"/>
        <v>0.98942999999999992</v>
      </c>
      <c r="I52" s="9">
        <v>49</v>
      </c>
      <c r="J52" s="12" t="s">
        <v>57</v>
      </c>
      <c r="K52" s="10">
        <v>1</v>
      </c>
      <c r="L52" s="11">
        <v>3.524</v>
      </c>
      <c r="M52" s="10">
        <v>0.3</v>
      </c>
      <c r="N52" s="10">
        <v>0.6</v>
      </c>
      <c r="O52" s="3">
        <f t="shared" si="0"/>
        <v>0.63431999999999988</v>
      </c>
    </row>
    <row r="53" spans="2:15" x14ac:dyDescent="0.25">
      <c r="B53" s="2">
        <v>50</v>
      </c>
      <c r="C53" s="2" t="s">
        <v>11</v>
      </c>
      <c r="D53" s="4">
        <v>2.3340000000000001</v>
      </c>
      <c r="E53" s="4">
        <f>2.75/4</f>
        <v>0.6875</v>
      </c>
      <c r="F53" s="2">
        <v>0.15</v>
      </c>
      <c r="G53" s="3">
        <f t="shared" si="1"/>
        <v>0.24069374999999998</v>
      </c>
      <c r="I53" s="7">
        <v>50</v>
      </c>
      <c r="J53" s="7" t="s">
        <v>58</v>
      </c>
      <c r="K53" s="2">
        <v>1</v>
      </c>
      <c r="L53" s="4">
        <v>5.5819999999999999</v>
      </c>
      <c r="M53" s="2">
        <v>0.3</v>
      </c>
      <c r="N53" s="2">
        <v>0.6</v>
      </c>
      <c r="O53" s="3">
        <f t="shared" si="0"/>
        <v>1.0047599999999999</v>
      </c>
    </row>
    <row r="54" spans="2:15" x14ac:dyDescent="0.25">
      <c r="B54" s="2">
        <v>51</v>
      </c>
      <c r="C54" s="2" t="s">
        <v>46</v>
      </c>
      <c r="D54" s="4">
        <v>1.96</v>
      </c>
      <c r="E54" s="4">
        <v>1.5</v>
      </c>
      <c r="F54" s="2">
        <v>0.17499999999999999</v>
      </c>
      <c r="G54" s="3">
        <f t="shared" si="1"/>
        <v>0.51449999999999996</v>
      </c>
      <c r="I54" s="7">
        <v>51</v>
      </c>
      <c r="J54" s="7" t="s">
        <v>59</v>
      </c>
      <c r="K54" s="2">
        <v>1</v>
      </c>
      <c r="L54" s="4">
        <f>1.031+1.966</f>
        <v>2.9969999999999999</v>
      </c>
      <c r="M54" s="2">
        <v>0.3</v>
      </c>
      <c r="N54" s="2">
        <v>0.6</v>
      </c>
      <c r="O54" s="3">
        <f t="shared" si="0"/>
        <v>0.53945999999999994</v>
      </c>
    </row>
    <row r="55" spans="2:15" x14ac:dyDescent="0.25">
      <c r="B55" s="2">
        <v>52</v>
      </c>
      <c r="C55" s="2" t="s">
        <v>47</v>
      </c>
      <c r="D55" s="4">
        <v>3.67</v>
      </c>
      <c r="E55" s="4">
        <v>1.4</v>
      </c>
      <c r="F55" s="2">
        <v>0.17499999999999999</v>
      </c>
      <c r="G55" s="3">
        <f>D55*E55*F55</f>
        <v>0.89914999999999989</v>
      </c>
      <c r="I55" s="7">
        <v>52</v>
      </c>
      <c r="J55" s="7" t="s">
        <v>60</v>
      </c>
      <c r="K55" s="2">
        <v>1</v>
      </c>
      <c r="L55" s="4">
        <v>5.35</v>
      </c>
      <c r="M55" s="2">
        <v>0.3</v>
      </c>
      <c r="N55" s="2">
        <v>0.6</v>
      </c>
      <c r="O55" s="3">
        <f t="shared" si="0"/>
        <v>0.96299999999999986</v>
      </c>
    </row>
    <row r="56" spans="2:15" x14ac:dyDescent="0.25">
      <c r="B56" s="2"/>
      <c r="C56" s="2"/>
      <c r="D56" s="2"/>
      <c r="E56" s="2"/>
      <c r="F56" s="2"/>
      <c r="G56" s="5">
        <f>SUM(G4:G55)</f>
        <v>58.00924444999999</v>
      </c>
      <c r="I56" s="7">
        <v>53</v>
      </c>
      <c r="J56" s="7" t="s">
        <v>61</v>
      </c>
      <c r="K56" s="2">
        <v>1</v>
      </c>
      <c r="L56" s="4">
        <v>3.57</v>
      </c>
      <c r="M56" s="2">
        <v>0.3</v>
      </c>
      <c r="N56" s="2">
        <v>0.38</v>
      </c>
      <c r="O56" s="3">
        <f t="shared" si="0"/>
        <v>0.40698000000000001</v>
      </c>
    </row>
    <row r="57" spans="2:15" x14ac:dyDescent="0.25">
      <c r="B57" s="1"/>
      <c r="C57" s="1"/>
      <c r="D57" s="1"/>
      <c r="E57" s="1"/>
      <c r="F57" s="1"/>
      <c r="G57" s="5"/>
      <c r="I57" s="7">
        <v>54</v>
      </c>
      <c r="J57" s="7" t="s">
        <v>62</v>
      </c>
      <c r="K57" s="2">
        <v>1</v>
      </c>
      <c r="L57" s="4">
        <v>6.4740000000000002</v>
      </c>
      <c r="M57" s="2">
        <v>0.3</v>
      </c>
      <c r="N57" s="2">
        <v>0.6</v>
      </c>
      <c r="O57" s="3">
        <f t="shared" si="0"/>
        <v>1.1653199999999999</v>
      </c>
    </row>
    <row r="58" spans="2:15" x14ac:dyDescent="0.25">
      <c r="B58" s="1"/>
      <c r="C58" s="1"/>
      <c r="D58" s="1"/>
      <c r="E58" s="1"/>
      <c r="F58" s="1"/>
      <c r="G58" s="5"/>
      <c r="I58" s="7">
        <v>55</v>
      </c>
      <c r="J58" s="7" t="s">
        <v>63</v>
      </c>
      <c r="K58" s="2">
        <v>1</v>
      </c>
      <c r="L58" s="4">
        <v>2.4119999999999999</v>
      </c>
      <c r="M58" s="2">
        <v>0.3</v>
      </c>
      <c r="N58" s="2">
        <v>0.6</v>
      </c>
      <c r="O58" s="3">
        <f t="shared" si="0"/>
        <v>0.43415999999999993</v>
      </c>
    </row>
    <row r="59" spans="2:15" x14ac:dyDescent="0.25">
      <c r="B59" s="1"/>
      <c r="C59" s="1"/>
      <c r="D59" s="1"/>
      <c r="E59" s="1"/>
      <c r="F59" s="1"/>
      <c r="G59" s="5"/>
      <c r="I59" s="7">
        <v>56</v>
      </c>
      <c r="J59" s="2" t="s">
        <v>64</v>
      </c>
      <c r="K59" s="2">
        <v>1</v>
      </c>
      <c r="L59" s="4">
        <v>0.89600000000000002</v>
      </c>
      <c r="M59" s="2">
        <v>0.3</v>
      </c>
      <c r="N59" s="2">
        <v>0.6</v>
      </c>
      <c r="O59" s="3">
        <f t="shared" si="0"/>
        <v>0.16127999999999998</v>
      </c>
    </row>
    <row r="60" spans="2:15" x14ac:dyDescent="0.25">
      <c r="I60" s="2">
        <v>57</v>
      </c>
      <c r="J60" s="2" t="s">
        <v>65</v>
      </c>
      <c r="K60" s="2">
        <v>1</v>
      </c>
      <c r="L60" s="4">
        <v>2.16</v>
      </c>
      <c r="M60" s="2">
        <v>0.23</v>
      </c>
      <c r="N60" s="2">
        <v>0.6</v>
      </c>
      <c r="O60" s="3">
        <f t="shared" si="0"/>
        <v>0.29808000000000001</v>
      </c>
    </row>
    <row r="61" spans="2:15" x14ac:dyDescent="0.25">
      <c r="G61" s="13"/>
      <c r="I61" s="2">
        <v>58</v>
      </c>
      <c r="J61" s="2" t="s">
        <v>66</v>
      </c>
      <c r="K61" s="2">
        <v>1</v>
      </c>
      <c r="L61" s="4">
        <v>2.048</v>
      </c>
      <c r="M61" s="2">
        <v>0.23</v>
      </c>
      <c r="N61" s="2">
        <v>0.6</v>
      </c>
      <c r="O61" s="3">
        <f t="shared" si="0"/>
        <v>0.28262399999999999</v>
      </c>
    </row>
    <row r="62" spans="2:15" x14ac:dyDescent="0.25">
      <c r="I62" s="2">
        <v>59</v>
      </c>
      <c r="J62" s="2" t="s">
        <v>68</v>
      </c>
      <c r="K62" s="2">
        <v>1</v>
      </c>
      <c r="L62" s="4">
        <v>3.57</v>
      </c>
      <c r="M62" s="2">
        <v>0.2</v>
      </c>
      <c r="N62" s="2">
        <v>0.45</v>
      </c>
      <c r="O62" s="3">
        <f t="shared" si="0"/>
        <v>0.32129999999999997</v>
      </c>
    </row>
    <row r="63" spans="2:15" x14ac:dyDescent="0.25">
      <c r="G63" s="13"/>
      <c r="I63" s="2">
        <v>60</v>
      </c>
      <c r="J63" s="2" t="s">
        <v>67</v>
      </c>
      <c r="K63" s="2">
        <v>1</v>
      </c>
      <c r="L63" s="4">
        <v>1.2</v>
      </c>
      <c r="M63" s="2">
        <v>0.2</v>
      </c>
      <c r="N63" s="2">
        <v>0.6</v>
      </c>
      <c r="O63" s="3">
        <f t="shared" si="0"/>
        <v>0.14399999999999999</v>
      </c>
    </row>
    <row r="64" spans="2:15" x14ac:dyDescent="0.25">
      <c r="I64" s="2">
        <v>61</v>
      </c>
      <c r="J64" s="2" t="s">
        <v>69</v>
      </c>
      <c r="K64" s="2">
        <v>1</v>
      </c>
      <c r="L64" s="4">
        <v>5.5739999999999998</v>
      </c>
      <c r="M64" s="2">
        <v>0.3</v>
      </c>
      <c r="N64" s="2">
        <v>0.6</v>
      </c>
      <c r="O64" s="3">
        <f t="shared" si="0"/>
        <v>1.00332</v>
      </c>
    </row>
    <row r="65" spans="9:15" x14ac:dyDescent="0.25">
      <c r="I65" s="7">
        <v>62</v>
      </c>
      <c r="J65" s="7" t="s">
        <v>70</v>
      </c>
      <c r="K65" s="7">
        <v>1</v>
      </c>
      <c r="L65" s="3">
        <f>1.301+1.966</f>
        <v>3.2669999999999999</v>
      </c>
      <c r="M65" s="2">
        <v>0.3</v>
      </c>
      <c r="N65" s="2">
        <v>0.6</v>
      </c>
      <c r="O65" s="3">
        <f t="shared" si="0"/>
        <v>0.58805999999999992</v>
      </c>
    </row>
    <row r="66" spans="9:15" x14ac:dyDescent="0.25">
      <c r="I66" s="7">
        <v>63</v>
      </c>
      <c r="J66" s="2" t="s">
        <v>71</v>
      </c>
      <c r="K66" s="2">
        <v>1</v>
      </c>
      <c r="L66" s="3">
        <v>0.91</v>
      </c>
      <c r="M66" s="2">
        <v>0.3</v>
      </c>
      <c r="N66" s="2">
        <v>0.6</v>
      </c>
      <c r="O66" s="3">
        <f t="shared" si="0"/>
        <v>0.1638</v>
      </c>
    </row>
    <row r="67" spans="9:15" x14ac:dyDescent="0.25">
      <c r="I67" s="7">
        <v>64</v>
      </c>
      <c r="J67" s="2" t="s">
        <v>72</v>
      </c>
      <c r="K67" s="2">
        <v>1</v>
      </c>
      <c r="L67" s="2">
        <v>2.16</v>
      </c>
      <c r="M67" s="2">
        <v>0.3</v>
      </c>
      <c r="N67" s="2">
        <v>0.6</v>
      </c>
      <c r="O67" s="3">
        <f t="shared" si="0"/>
        <v>0.38879999999999998</v>
      </c>
    </row>
    <row r="68" spans="9:15" x14ac:dyDescent="0.25">
      <c r="I68" s="7">
        <v>65</v>
      </c>
      <c r="J68" s="2" t="s">
        <v>73</v>
      </c>
      <c r="K68" s="2">
        <v>1</v>
      </c>
      <c r="L68" s="2">
        <v>3.28</v>
      </c>
      <c r="M68" s="2">
        <v>0.23</v>
      </c>
      <c r="N68" s="2">
        <v>0.6</v>
      </c>
      <c r="O68" s="3">
        <f t="shared" si="0"/>
        <v>0.45263999999999993</v>
      </c>
    </row>
    <row r="69" spans="9:15" x14ac:dyDescent="0.25">
      <c r="I69" s="7">
        <v>66</v>
      </c>
      <c r="J69" s="2" t="s">
        <v>74</v>
      </c>
      <c r="K69" s="2">
        <v>1</v>
      </c>
      <c r="L69" s="2">
        <v>3.5</v>
      </c>
      <c r="M69" s="2">
        <v>0.3</v>
      </c>
      <c r="N69" s="2">
        <v>0.6</v>
      </c>
      <c r="O69" s="3">
        <f t="shared" si="0"/>
        <v>0.63</v>
      </c>
    </row>
    <row r="70" spans="9:15" x14ac:dyDescent="0.25">
      <c r="I70" s="7">
        <v>67</v>
      </c>
      <c r="J70" s="2" t="s">
        <v>69</v>
      </c>
      <c r="K70" s="2">
        <v>1</v>
      </c>
      <c r="L70" s="4">
        <v>5.57</v>
      </c>
      <c r="M70" s="2">
        <v>0.3</v>
      </c>
      <c r="N70" s="2">
        <v>0.6</v>
      </c>
      <c r="O70" s="3">
        <f t="shared" si="0"/>
        <v>1.0025999999999999</v>
      </c>
    </row>
    <row r="71" spans="9:15" x14ac:dyDescent="0.25">
      <c r="I71" s="7">
        <v>68</v>
      </c>
      <c r="J71" s="2" t="s">
        <v>70</v>
      </c>
      <c r="K71" s="2">
        <v>1</v>
      </c>
      <c r="L71" s="4">
        <f>0.885+1.966</f>
        <v>2.851</v>
      </c>
      <c r="M71" s="2">
        <v>0.3</v>
      </c>
      <c r="N71" s="2">
        <v>0.6</v>
      </c>
      <c r="O71" s="3">
        <f t="shared" ref="O71:O81" si="2">K71*L71*M71*N71</f>
        <v>0.51317999999999997</v>
      </c>
    </row>
    <row r="72" spans="9:15" x14ac:dyDescent="0.25">
      <c r="I72" s="7">
        <v>69</v>
      </c>
      <c r="J72" s="2" t="s">
        <v>75</v>
      </c>
      <c r="K72" s="2">
        <v>1</v>
      </c>
      <c r="L72" s="4">
        <f>1.535+1.02</f>
        <v>2.5549999999999997</v>
      </c>
      <c r="M72" s="2">
        <v>0.3</v>
      </c>
      <c r="N72" s="2">
        <v>0.6</v>
      </c>
      <c r="O72" s="3">
        <f t="shared" si="2"/>
        <v>0.45989999999999986</v>
      </c>
    </row>
    <row r="73" spans="9:15" x14ac:dyDescent="0.25">
      <c r="I73" s="7">
        <v>70</v>
      </c>
      <c r="J73" s="2" t="s">
        <v>73</v>
      </c>
      <c r="K73" s="2">
        <v>1</v>
      </c>
      <c r="L73" s="4">
        <v>3.28</v>
      </c>
      <c r="M73" s="2">
        <v>0.23</v>
      </c>
      <c r="N73" s="2">
        <v>0.6</v>
      </c>
      <c r="O73" s="3">
        <f t="shared" si="2"/>
        <v>0.45263999999999993</v>
      </c>
    </row>
    <row r="74" spans="9:15" x14ac:dyDescent="0.25">
      <c r="I74" s="7">
        <v>71</v>
      </c>
      <c r="J74" s="2" t="s">
        <v>67</v>
      </c>
      <c r="K74" s="2">
        <v>1</v>
      </c>
      <c r="L74" s="4">
        <v>1.5</v>
      </c>
      <c r="M74" s="2">
        <v>0.2</v>
      </c>
      <c r="N74" s="2">
        <v>0.6</v>
      </c>
      <c r="O74" s="3">
        <f t="shared" si="2"/>
        <v>0.18000000000000002</v>
      </c>
    </row>
    <row r="75" spans="9:15" x14ac:dyDescent="0.25">
      <c r="I75" s="7">
        <v>72</v>
      </c>
      <c r="J75" s="2" t="s">
        <v>69</v>
      </c>
      <c r="K75" s="2">
        <v>1</v>
      </c>
      <c r="L75" s="4">
        <v>5.49</v>
      </c>
      <c r="M75" s="2">
        <v>0.3</v>
      </c>
      <c r="N75" s="2">
        <v>0.6</v>
      </c>
      <c r="O75" s="3">
        <f t="shared" si="2"/>
        <v>0.98819999999999997</v>
      </c>
    </row>
    <row r="76" spans="9:15" x14ac:dyDescent="0.25">
      <c r="I76" s="12">
        <v>73</v>
      </c>
      <c r="J76" s="14" t="s">
        <v>70</v>
      </c>
      <c r="K76" s="7">
        <v>1</v>
      </c>
      <c r="L76" s="4">
        <f>0.885+1.966</f>
        <v>2.851</v>
      </c>
      <c r="M76" s="2">
        <v>0.3</v>
      </c>
      <c r="N76" s="2">
        <v>0.6</v>
      </c>
      <c r="O76" s="3">
        <f t="shared" si="2"/>
        <v>0.51317999999999997</v>
      </c>
    </row>
    <row r="77" spans="9:15" x14ac:dyDescent="0.25">
      <c r="I77" s="12">
        <v>74</v>
      </c>
      <c r="J77" s="2" t="s">
        <v>71</v>
      </c>
      <c r="K77" s="2">
        <v>1</v>
      </c>
      <c r="L77" s="4">
        <v>0.91</v>
      </c>
      <c r="M77" s="2">
        <v>0.3</v>
      </c>
      <c r="N77" s="2">
        <v>0.6</v>
      </c>
      <c r="O77" s="3">
        <f t="shared" si="2"/>
        <v>0.1638</v>
      </c>
    </row>
    <row r="78" spans="9:15" x14ac:dyDescent="0.25">
      <c r="I78" s="12">
        <v>75</v>
      </c>
      <c r="J78" s="2" t="s">
        <v>72</v>
      </c>
      <c r="K78" s="2">
        <v>1</v>
      </c>
      <c r="L78" s="4">
        <v>2.16</v>
      </c>
      <c r="M78" s="2">
        <v>0.3</v>
      </c>
      <c r="N78" s="2">
        <v>0.6</v>
      </c>
      <c r="O78" s="3">
        <f t="shared" si="2"/>
        <v>0.38879999999999998</v>
      </c>
    </row>
    <row r="79" spans="9:15" x14ac:dyDescent="0.25">
      <c r="I79" s="12">
        <v>76</v>
      </c>
      <c r="J79" s="2" t="s">
        <v>76</v>
      </c>
      <c r="K79" s="2">
        <v>1</v>
      </c>
      <c r="L79" s="4">
        <v>3.5379999999999998</v>
      </c>
      <c r="M79" s="2">
        <v>0.3</v>
      </c>
      <c r="N79" s="2">
        <v>0.6</v>
      </c>
      <c r="O79" s="3">
        <f t="shared" si="2"/>
        <v>0.63683999999999996</v>
      </c>
    </row>
    <row r="80" spans="9:15" x14ac:dyDescent="0.25">
      <c r="I80" s="12">
        <v>77</v>
      </c>
      <c r="J80" s="2" t="s">
        <v>69</v>
      </c>
      <c r="K80" s="2">
        <v>1</v>
      </c>
      <c r="L80" s="4">
        <v>5.5949999999999998</v>
      </c>
      <c r="M80" s="2">
        <v>0.3</v>
      </c>
      <c r="N80" s="2">
        <v>0.6</v>
      </c>
      <c r="O80" s="3">
        <f t="shared" si="2"/>
        <v>1.0070999999999999</v>
      </c>
    </row>
    <row r="81" spans="9:15" x14ac:dyDescent="0.25">
      <c r="I81" s="12">
        <v>78</v>
      </c>
      <c r="J81" s="2" t="s">
        <v>70</v>
      </c>
      <c r="K81" s="2">
        <v>1</v>
      </c>
      <c r="L81" s="4">
        <f>1.966+1.301</f>
        <v>3.2669999999999999</v>
      </c>
      <c r="M81" s="2">
        <v>0.3</v>
      </c>
      <c r="N81" s="2">
        <v>0.6</v>
      </c>
      <c r="O81" s="3">
        <f t="shared" si="2"/>
        <v>0.58805999999999992</v>
      </c>
    </row>
    <row r="82" spans="9:15" x14ac:dyDescent="0.25">
      <c r="I82" s="1"/>
      <c r="J82" s="1"/>
      <c r="K82" s="1"/>
      <c r="L82" s="1"/>
      <c r="M82" s="1"/>
      <c r="N82" s="1"/>
      <c r="O82" s="4">
        <f>SUM(O4:O81)</f>
        <v>45.004623000000009</v>
      </c>
    </row>
  </sheetData>
  <mergeCells count="2">
    <mergeCell ref="R2:T2"/>
    <mergeCell ref="R8:T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3"/>
  <sheetViews>
    <sheetView workbookViewId="0">
      <selection activeCell="R3" sqref="R3:R5"/>
    </sheetView>
  </sheetViews>
  <sheetFormatPr defaultRowHeight="15" x14ac:dyDescent="0.25"/>
  <cols>
    <col min="3" max="3" width="12.42578125" bestFit="1" customWidth="1"/>
    <col min="16" max="16" width="14" bestFit="1" customWidth="1"/>
  </cols>
  <sheetData>
    <row r="1" spans="3:18" ht="15.75" thickBot="1" x14ac:dyDescent="0.3"/>
    <row r="2" spans="3:18" ht="15.75" thickBot="1" x14ac:dyDescent="0.3">
      <c r="P2" s="26" t="s">
        <v>106</v>
      </c>
      <c r="Q2" s="27"/>
      <c r="R2" s="28"/>
    </row>
    <row r="3" spans="3:18" x14ac:dyDescent="0.25">
      <c r="C3" s="6" t="s">
        <v>102</v>
      </c>
      <c r="D3" s="6" t="s">
        <v>2</v>
      </c>
      <c r="E3" s="6" t="s">
        <v>99</v>
      </c>
      <c r="F3" s="6" t="s">
        <v>101</v>
      </c>
      <c r="G3" s="6" t="s">
        <v>98</v>
      </c>
      <c r="I3" s="6" t="s">
        <v>100</v>
      </c>
      <c r="J3" s="6" t="s">
        <v>2</v>
      </c>
      <c r="K3" s="6" t="s">
        <v>99</v>
      </c>
      <c r="L3" s="6" t="s">
        <v>4</v>
      </c>
      <c r="M3" s="6" t="s">
        <v>98</v>
      </c>
      <c r="P3" s="6" t="s">
        <v>103</v>
      </c>
      <c r="Q3" s="1"/>
      <c r="R3" s="5">
        <f>G36+M49</f>
        <v>65.94195719999999</v>
      </c>
    </row>
    <row r="4" spans="3:18" x14ac:dyDescent="0.25">
      <c r="C4" s="2" t="s">
        <v>6</v>
      </c>
      <c r="D4" s="2">
        <v>2.9689999999999999</v>
      </c>
      <c r="E4" s="2">
        <v>1.716</v>
      </c>
      <c r="F4" s="2">
        <v>0.15</v>
      </c>
      <c r="G4" s="20">
        <f t="shared" ref="G4:G26" si="0">D4*E4*F4</f>
        <v>0.76422059999999992</v>
      </c>
      <c r="I4" s="2" t="s">
        <v>12</v>
      </c>
      <c r="J4" s="4">
        <v>2.88</v>
      </c>
      <c r="K4" s="1">
        <v>0.6</v>
      </c>
      <c r="L4" s="1">
        <v>0.38</v>
      </c>
      <c r="M4" s="3">
        <f t="shared" ref="M4:M48" si="1">J4*K4*L4</f>
        <v>0.65664</v>
      </c>
      <c r="P4" s="1" t="s">
        <v>104</v>
      </c>
      <c r="Q4" s="1"/>
      <c r="R4" s="5">
        <f>R3*5%</f>
        <v>3.2970978599999996</v>
      </c>
    </row>
    <row r="5" spans="3:18" x14ac:dyDescent="0.25">
      <c r="C5" s="2" t="s">
        <v>6</v>
      </c>
      <c r="D5" s="2">
        <v>2.88</v>
      </c>
      <c r="E5" s="2">
        <v>1.716</v>
      </c>
      <c r="F5" s="2">
        <v>0.15</v>
      </c>
      <c r="G5" s="20">
        <f t="shared" si="0"/>
        <v>0.74131199999999997</v>
      </c>
      <c r="I5" s="2" t="s">
        <v>12</v>
      </c>
      <c r="J5" s="4">
        <v>2.95</v>
      </c>
      <c r="K5" s="1">
        <v>0.6</v>
      </c>
      <c r="L5" s="1">
        <v>0.38</v>
      </c>
      <c r="M5" s="3">
        <f t="shared" si="1"/>
        <v>0.67259999999999998</v>
      </c>
      <c r="P5" s="1" t="s">
        <v>77</v>
      </c>
      <c r="Q5" s="1"/>
      <c r="R5" s="5">
        <f>R3+R4</f>
        <v>69.239055059999984</v>
      </c>
    </row>
    <row r="6" spans="3:18" x14ac:dyDescent="0.25">
      <c r="C6" s="2" t="s">
        <v>6</v>
      </c>
      <c r="D6" s="2">
        <v>2.95</v>
      </c>
      <c r="E6" s="2">
        <v>1.716</v>
      </c>
      <c r="F6" s="2">
        <v>0.15</v>
      </c>
      <c r="G6" s="20">
        <f t="shared" si="0"/>
        <v>0.75932999999999995</v>
      </c>
      <c r="I6" s="2" t="s">
        <v>15</v>
      </c>
      <c r="J6" s="4">
        <v>2.9689999999999999</v>
      </c>
      <c r="K6" s="1">
        <v>0.6</v>
      </c>
      <c r="L6" s="1">
        <v>0.38</v>
      </c>
      <c r="M6" s="3">
        <f t="shared" si="1"/>
        <v>0.67693199999999998</v>
      </c>
    </row>
    <row r="7" spans="3:18" x14ac:dyDescent="0.25">
      <c r="C7" s="2" t="s">
        <v>7</v>
      </c>
      <c r="D7" s="2">
        <v>2.93</v>
      </c>
      <c r="E7" s="2">
        <v>2.65</v>
      </c>
      <c r="F7" s="2">
        <v>0.15</v>
      </c>
      <c r="G7" s="20">
        <f t="shared" si="0"/>
        <v>1.1646749999999999</v>
      </c>
      <c r="I7" s="2" t="s">
        <v>17</v>
      </c>
      <c r="J7" s="4">
        <v>2.88</v>
      </c>
      <c r="K7" s="1">
        <v>0.6</v>
      </c>
      <c r="L7" s="1">
        <v>0.23</v>
      </c>
      <c r="M7" s="3">
        <f t="shared" si="1"/>
        <v>0.39744000000000002</v>
      </c>
    </row>
    <row r="8" spans="3:18" x14ac:dyDescent="0.25">
      <c r="C8" s="2" t="s">
        <v>7</v>
      </c>
      <c r="D8" s="2">
        <v>2.88</v>
      </c>
      <c r="E8" s="2">
        <v>2.65</v>
      </c>
      <c r="F8" s="2">
        <v>0.15</v>
      </c>
      <c r="G8" s="20">
        <f t="shared" si="0"/>
        <v>1.1447999999999998</v>
      </c>
      <c r="I8" s="2" t="s">
        <v>17</v>
      </c>
      <c r="J8" s="4">
        <v>2.9249999999999998</v>
      </c>
      <c r="K8" s="1">
        <v>0.6</v>
      </c>
      <c r="L8" s="1">
        <v>0.23</v>
      </c>
      <c r="M8" s="3">
        <f t="shared" si="1"/>
        <v>0.40365000000000001</v>
      </c>
    </row>
    <row r="9" spans="3:18" x14ac:dyDescent="0.25">
      <c r="C9" s="2" t="s">
        <v>7</v>
      </c>
      <c r="D9" s="2">
        <v>2.9249999999999998</v>
      </c>
      <c r="E9" s="2">
        <v>2.65</v>
      </c>
      <c r="F9" s="2">
        <v>0.15</v>
      </c>
      <c r="G9" s="20">
        <f t="shared" si="0"/>
        <v>1.1626874999999999</v>
      </c>
      <c r="I9" s="2" t="s">
        <v>18</v>
      </c>
      <c r="J9" s="4">
        <v>2.9689999999999999</v>
      </c>
      <c r="K9" s="1">
        <v>0.6</v>
      </c>
      <c r="L9" s="1">
        <v>0.23</v>
      </c>
      <c r="M9" s="3">
        <f t="shared" si="1"/>
        <v>0.40972199999999998</v>
      </c>
    </row>
    <row r="10" spans="3:18" x14ac:dyDescent="0.25">
      <c r="C10" s="2" t="s">
        <v>8</v>
      </c>
      <c r="D10" s="2">
        <v>5.7</v>
      </c>
      <c r="E10" s="2">
        <v>2.9460000000000002</v>
      </c>
      <c r="F10" s="2">
        <v>0.15</v>
      </c>
      <c r="G10" s="20">
        <f t="shared" si="0"/>
        <v>2.5188299999999999</v>
      </c>
      <c r="I10" s="2" t="s">
        <v>21</v>
      </c>
      <c r="J10" s="4">
        <v>2.88</v>
      </c>
      <c r="K10" s="1">
        <v>0.6</v>
      </c>
      <c r="L10" s="1">
        <v>0.23</v>
      </c>
      <c r="M10" s="3">
        <f t="shared" si="1"/>
        <v>0.39744000000000002</v>
      </c>
    </row>
    <row r="11" spans="3:18" x14ac:dyDescent="0.25">
      <c r="C11" s="2" t="s">
        <v>8</v>
      </c>
      <c r="D11" s="2">
        <v>5.74</v>
      </c>
      <c r="E11" s="2">
        <v>2.88</v>
      </c>
      <c r="F11" s="2">
        <v>0.15</v>
      </c>
      <c r="G11" s="20">
        <f t="shared" si="0"/>
        <v>2.4796799999999997</v>
      </c>
      <c r="I11" s="2" t="s">
        <v>21</v>
      </c>
      <c r="J11" s="4">
        <v>2.88</v>
      </c>
      <c r="K11" s="1">
        <v>0.6</v>
      </c>
      <c r="L11" s="1">
        <v>0.23</v>
      </c>
      <c r="M11" s="3">
        <f t="shared" si="1"/>
        <v>0.39744000000000002</v>
      </c>
    </row>
    <row r="12" spans="3:18" x14ac:dyDescent="0.25">
      <c r="C12" s="2" t="s">
        <v>8</v>
      </c>
      <c r="D12" s="2">
        <v>5.71</v>
      </c>
      <c r="E12" s="2">
        <v>2.9249999999999998</v>
      </c>
      <c r="F12" s="2">
        <v>0.15</v>
      </c>
      <c r="G12" s="20">
        <f t="shared" si="0"/>
        <v>2.5052625000000002</v>
      </c>
      <c r="I12" s="2" t="s">
        <v>20</v>
      </c>
      <c r="J12" s="4">
        <v>2.9249999999999998</v>
      </c>
      <c r="K12" s="1">
        <v>0.6</v>
      </c>
      <c r="L12" s="1">
        <v>0.23</v>
      </c>
      <c r="M12" s="3">
        <f t="shared" si="1"/>
        <v>0.40365000000000001</v>
      </c>
    </row>
    <row r="13" spans="3:18" x14ac:dyDescent="0.25">
      <c r="C13" s="2" t="s">
        <v>9</v>
      </c>
      <c r="D13" s="2">
        <v>4.8360000000000003</v>
      </c>
      <c r="E13" s="2">
        <v>3.5</v>
      </c>
      <c r="F13" s="2">
        <v>0.15</v>
      </c>
      <c r="G13" s="20">
        <f t="shared" si="0"/>
        <v>2.5389000000000004</v>
      </c>
      <c r="I13" s="14" t="s">
        <v>26</v>
      </c>
      <c r="J13" s="21">
        <v>4.8360000000000003</v>
      </c>
      <c r="K13" s="1">
        <v>0.6</v>
      </c>
      <c r="L13" s="1">
        <v>0.3</v>
      </c>
      <c r="M13" s="3">
        <f t="shared" si="1"/>
        <v>0.87048000000000003</v>
      </c>
    </row>
    <row r="14" spans="3:18" x14ac:dyDescent="0.25">
      <c r="C14" s="2" t="s">
        <v>9</v>
      </c>
      <c r="D14" s="2">
        <v>4.2149999999999999</v>
      </c>
      <c r="E14" s="2">
        <v>3.5310000000000001</v>
      </c>
      <c r="F14" s="2">
        <v>0.15</v>
      </c>
      <c r="G14" s="20">
        <f t="shared" si="0"/>
        <v>2.2324747499999997</v>
      </c>
      <c r="I14" s="2" t="s">
        <v>97</v>
      </c>
      <c r="J14" s="4">
        <v>3.9849999999999999</v>
      </c>
      <c r="K14" s="1">
        <v>0.6</v>
      </c>
      <c r="L14" s="1">
        <v>0.3</v>
      </c>
      <c r="M14" s="3">
        <f t="shared" si="1"/>
        <v>0.71729999999999994</v>
      </c>
    </row>
    <row r="15" spans="3:18" x14ac:dyDescent="0.25">
      <c r="C15" s="2" t="s">
        <v>8</v>
      </c>
      <c r="D15" s="2">
        <v>4.875</v>
      </c>
      <c r="E15" s="2">
        <v>2.87</v>
      </c>
      <c r="F15" s="2">
        <v>0.15</v>
      </c>
      <c r="G15" s="20">
        <f t="shared" si="0"/>
        <v>2.0986875</v>
      </c>
      <c r="I15" s="2" t="s">
        <v>96</v>
      </c>
      <c r="J15" s="4">
        <v>4.4210000000000003</v>
      </c>
      <c r="K15" s="1">
        <v>0.6</v>
      </c>
      <c r="L15" s="1">
        <v>0.3</v>
      </c>
      <c r="M15" s="3">
        <f t="shared" si="1"/>
        <v>0.79578000000000004</v>
      </c>
    </row>
    <row r="16" spans="3:18" x14ac:dyDescent="0.25">
      <c r="C16" s="2" t="s">
        <v>8</v>
      </c>
      <c r="D16" s="2">
        <v>4.2149999999999999</v>
      </c>
      <c r="E16" s="2">
        <v>2.8809999999999998</v>
      </c>
      <c r="F16" s="2">
        <v>0.15</v>
      </c>
      <c r="G16" s="20">
        <f t="shared" si="0"/>
        <v>1.8215122499999998</v>
      </c>
      <c r="I16" s="2" t="s">
        <v>95</v>
      </c>
      <c r="J16" s="2">
        <v>3.76</v>
      </c>
      <c r="K16" s="1">
        <v>0.6</v>
      </c>
      <c r="L16" s="1">
        <v>0.23</v>
      </c>
      <c r="M16" s="3">
        <f t="shared" si="1"/>
        <v>0.51888000000000001</v>
      </c>
    </row>
    <row r="17" spans="3:13" x14ac:dyDescent="0.25">
      <c r="C17" s="2" t="s">
        <v>11</v>
      </c>
      <c r="D17" s="2">
        <v>2.75</v>
      </c>
      <c r="E17" s="2">
        <v>2.16</v>
      </c>
      <c r="F17" s="2">
        <v>0.15</v>
      </c>
      <c r="G17" s="20">
        <f t="shared" si="0"/>
        <v>0.89100000000000001</v>
      </c>
      <c r="I17" s="2" t="s">
        <v>94</v>
      </c>
      <c r="J17" s="3">
        <v>4.2149999999999999</v>
      </c>
      <c r="K17" s="1">
        <v>0.6</v>
      </c>
      <c r="L17" s="1">
        <v>0.23</v>
      </c>
      <c r="M17" s="3">
        <f t="shared" si="1"/>
        <v>0.58167000000000002</v>
      </c>
    </row>
    <row r="18" spans="3:13" x14ac:dyDescent="0.25">
      <c r="C18" s="2" t="s">
        <v>11</v>
      </c>
      <c r="D18" s="2">
        <v>2.7949999999999999</v>
      </c>
      <c r="E18" s="2">
        <v>2.16</v>
      </c>
      <c r="F18" s="2">
        <v>0.15</v>
      </c>
      <c r="G18" s="20">
        <f t="shared" si="0"/>
        <v>0.90558000000000005</v>
      </c>
      <c r="I18" s="2" t="s">
        <v>93</v>
      </c>
      <c r="J18" s="3">
        <v>4.2149999999999999</v>
      </c>
      <c r="K18" s="1">
        <v>0.6</v>
      </c>
      <c r="L18" s="1">
        <v>0.23</v>
      </c>
      <c r="M18" s="3">
        <f t="shared" si="1"/>
        <v>0.58167000000000002</v>
      </c>
    </row>
    <row r="19" spans="3:13" x14ac:dyDescent="0.25">
      <c r="C19" s="2" t="s">
        <v>7</v>
      </c>
      <c r="D19" s="2">
        <v>2.9449999999999998</v>
      </c>
      <c r="E19" s="2">
        <v>2.4</v>
      </c>
      <c r="F19" s="2">
        <v>0.15</v>
      </c>
      <c r="G19" s="20">
        <f t="shared" si="0"/>
        <v>1.0601999999999998</v>
      </c>
      <c r="I19" s="2" t="s">
        <v>92</v>
      </c>
      <c r="J19" s="3">
        <v>4.875</v>
      </c>
      <c r="K19" s="1">
        <v>0.6</v>
      </c>
      <c r="L19" s="1">
        <v>0.23</v>
      </c>
      <c r="M19" s="3">
        <f t="shared" si="1"/>
        <v>0.67274999999999996</v>
      </c>
    </row>
    <row r="20" spans="3:13" x14ac:dyDescent="0.25">
      <c r="C20" s="2" t="s">
        <v>7</v>
      </c>
      <c r="D20" s="2">
        <v>2.8</v>
      </c>
      <c r="E20" s="2">
        <v>2.4</v>
      </c>
      <c r="F20" s="2">
        <v>0.15</v>
      </c>
      <c r="G20" s="20">
        <f t="shared" si="0"/>
        <v>1.008</v>
      </c>
      <c r="I20" s="2" t="s">
        <v>38</v>
      </c>
      <c r="J20" s="3">
        <v>4.0149999999999997</v>
      </c>
      <c r="K20" s="1">
        <v>0.6</v>
      </c>
      <c r="L20" s="1">
        <v>0.23</v>
      </c>
      <c r="M20" s="3">
        <f t="shared" si="1"/>
        <v>0.55406999999999995</v>
      </c>
    </row>
    <row r="21" spans="3:13" x14ac:dyDescent="0.25">
      <c r="C21" s="2" t="s">
        <v>7</v>
      </c>
      <c r="D21" s="2">
        <v>2.9649999999999999</v>
      </c>
      <c r="E21" s="2">
        <v>2.4</v>
      </c>
      <c r="F21" s="2">
        <v>0.15</v>
      </c>
      <c r="G21" s="20">
        <f t="shared" si="0"/>
        <v>1.0673999999999999</v>
      </c>
      <c r="I21" s="2" t="s">
        <v>42</v>
      </c>
      <c r="J21" s="3">
        <v>2.75</v>
      </c>
      <c r="K21" s="1">
        <v>0.6</v>
      </c>
      <c r="L21" s="1">
        <v>0.23</v>
      </c>
      <c r="M21" s="3">
        <f t="shared" si="1"/>
        <v>0.3795</v>
      </c>
    </row>
    <row r="22" spans="3:13" x14ac:dyDescent="0.25">
      <c r="C22" s="2" t="s">
        <v>11</v>
      </c>
      <c r="D22" s="2">
        <v>2.75</v>
      </c>
      <c r="E22" s="2">
        <v>2.3340000000000001</v>
      </c>
      <c r="F22" s="2">
        <v>0.15</v>
      </c>
      <c r="G22" s="20">
        <f t="shared" si="0"/>
        <v>0.96277499999999994</v>
      </c>
      <c r="I22" s="2" t="s">
        <v>91</v>
      </c>
      <c r="J22" s="3">
        <v>2.7949999999999999</v>
      </c>
      <c r="K22" s="1">
        <v>0.6</v>
      </c>
      <c r="L22" s="1">
        <v>0.23</v>
      </c>
      <c r="M22" s="3">
        <f t="shared" si="1"/>
        <v>0.38571</v>
      </c>
    </row>
    <row r="23" spans="3:13" x14ac:dyDescent="0.25">
      <c r="C23" s="2" t="s">
        <v>11</v>
      </c>
      <c r="D23" s="2">
        <v>2.6749999999999998</v>
      </c>
      <c r="E23" s="2">
        <v>2.3340000000000001</v>
      </c>
      <c r="F23" s="2">
        <v>0.15</v>
      </c>
      <c r="G23" s="20">
        <f t="shared" si="0"/>
        <v>0.9365175</v>
      </c>
      <c r="I23" s="2" t="s">
        <v>91</v>
      </c>
      <c r="J23" s="3">
        <v>2.9449999999999998</v>
      </c>
      <c r="K23" s="1">
        <v>0.6</v>
      </c>
      <c r="L23" s="1">
        <v>0.23</v>
      </c>
      <c r="M23" s="3">
        <f t="shared" si="1"/>
        <v>0.40640999999999999</v>
      </c>
    </row>
    <row r="24" spans="3:13" x14ac:dyDescent="0.25">
      <c r="C24" s="2" t="s">
        <v>11</v>
      </c>
      <c r="D24" s="2">
        <v>2.8250000000000002</v>
      </c>
      <c r="E24" s="2">
        <v>2.3340000000000001</v>
      </c>
      <c r="F24" s="2">
        <v>0.15</v>
      </c>
      <c r="G24" s="20">
        <f t="shared" si="0"/>
        <v>0.98903249999999998</v>
      </c>
      <c r="I24" s="2" t="s">
        <v>91</v>
      </c>
      <c r="J24" s="3">
        <v>2.8</v>
      </c>
      <c r="K24" s="1">
        <v>0.6</v>
      </c>
      <c r="L24" s="1">
        <v>0.23</v>
      </c>
      <c r="M24" s="3">
        <f t="shared" si="1"/>
        <v>0.38640000000000002</v>
      </c>
    </row>
    <row r="25" spans="3:13" x14ac:dyDescent="0.25">
      <c r="C25" s="2" t="s">
        <v>7</v>
      </c>
      <c r="D25" s="2">
        <v>2.8</v>
      </c>
      <c r="E25" s="2">
        <v>2.3340000000000001</v>
      </c>
      <c r="F25" s="2">
        <v>0.15</v>
      </c>
      <c r="G25" s="20">
        <f t="shared" si="0"/>
        <v>0.98027999999999993</v>
      </c>
      <c r="I25" s="2" t="s">
        <v>91</v>
      </c>
      <c r="J25" s="3">
        <v>2.9649999999999999</v>
      </c>
      <c r="K25" s="1">
        <v>0.6</v>
      </c>
      <c r="L25" s="1">
        <v>0.23</v>
      </c>
      <c r="M25" s="3">
        <f t="shared" si="1"/>
        <v>0.40916999999999998</v>
      </c>
    </row>
    <row r="26" spans="3:13" x14ac:dyDescent="0.25">
      <c r="C26" s="2" t="s">
        <v>7</v>
      </c>
      <c r="D26" s="2">
        <v>2.9249999999999998</v>
      </c>
      <c r="E26" s="2">
        <v>2.35</v>
      </c>
      <c r="F26" s="2">
        <v>0.15</v>
      </c>
      <c r="G26" s="20">
        <f t="shared" si="0"/>
        <v>1.0310625</v>
      </c>
      <c r="I26" s="2" t="s">
        <v>44</v>
      </c>
      <c r="J26" s="3">
        <v>2.75</v>
      </c>
      <c r="K26" s="1">
        <v>0.6</v>
      </c>
      <c r="L26" s="1">
        <v>0.23</v>
      </c>
      <c r="M26" s="3">
        <f t="shared" si="1"/>
        <v>0.3795</v>
      </c>
    </row>
    <row r="27" spans="3:13" x14ac:dyDescent="0.25">
      <c r="C27" s="7" t="s">
        <v>86</v>
      </c>
      <c r="D27" s="7">
        <v>2.7709999999999999</v>
      </c>
      <c r="E27" s="7">
        <v>2.032</v>
      </c>
      <c r="F27" s="7">
        <v>0.15</v>
      </c>
      <c r="G27" s="19">
        <f t="shared" ref="G27:G35" si="2">D27*E27*F27*(3/4)</f>
        <v>0.63345059999999997</v>
      </c>
      <c r="I27" s="2" t="s">
        <v>45</v>
      </c>
      <c r="J27" s="3">
        <v>2.6749999999999998</v>
      </c>
      <c r="K27" s="1">
        <v>0.6</v>
      </c>
      <c r="L27" s="1">
        <v>0.23</v>
      </c>
      <c r="M27" s="3">
        <f t="shared" si="1"/>
        <v>0.36914999999999998</v>
      </c>
    </row>
    <row r="28" spans="3:13" x14ac:dyDescent="0.25">
      <c r="C28" s="1" t="s">
        <v>89</v>
      </c>
      <c r="D28" s="1">
        <v>2.7949999999999999</v>
      </c>
      <c r="E28" s="1">
        <v>2.3340000000000001</v>
      </c>
      <c r="F28" s="1">
        <v>0.15</v>
      </c>
      <c r="G28" s="3">
        <f t="shared" si="2"/>
        <v>0.73389712499999993</v>
      </c>
      <c r="I28" s="2" t="s">
        <v>45</v>
      </c>
      <c r="J28" s="3">
        <v>2.8250000000000002</v>
      </c>
      <c r="K28" s="1">
        <v>0.6</v>
      </c>
      <c r="L28" s="1">
        <v>0.23</v>
      </c>
      <c r="M28" s="3">
        <f t="shared" si="1"/>
        <v>0.38985000000000003</v>
      </c>
    </row>
    <row r="29" spans="3:13" x14ac:dyDescent="0.25">
      <c r="C29" s="7" t="s">
        <v>90</v>
      </c>
      <c r="D29" s="7">
        <v>5.64</v>
      </c>
      <c r="E29" s="7">
        <v>2.7949999999999999</v>
      </c>
      <c r="F29" s="7">
        <v>0.15</v>
      </c>
      <c r="G29" s="3">
        <f t="shared" si="2"/>
        <v>1.7734274999999997</v>
      </c>
      <c r="I29" s="7" t="s">
        <v>45</v>
      </c>
      <c r="J29" s="3">
        <v>2.8</v>
      </c>
      <c r="K29" s="1">
        <v>0.6</v>
      </c>
      <c r="L29" s="1">
        <v>0.23</v>
      </c>
      <c r="M29" s="3">
        <f t="shared" si="1"/>
        <v>0.38640000000000002</v>
      </c>
    </row>
    <row r="30" spans="3:13" x14ac:dyDescent="0.25">
      <c r="C30" s="7" t="s">
        <v>89</v>
      </c>
      <c r="D30" s="7">
        <v>3.5379999999999998</v>
      </c>
      <c r="E30" s="7">
        <v>2.6349999999999998</v>
      </c>
      <c r="F30" s="7">
        <v>0.15</v>
      </c>
      <c r="G30" s="3">
        <f t="shared" si="2"/>
        <v>1.0487958749999997</v>
      </c>
      <c r="I30" s="7" t="s">
        <v>45</v>
      </c>
      <c r="J30" s="18">
        <v>2.9249999999999998</v>
      </c>
      <c r="K30" s="1">
        <v>0.6</v>
      </c>
      <c r="L30" s="1">
        <v>0.23</v>
      </c>
      <c r="M30" s="3">
        <f t="shared" si="1"/>
        <v>0.40365000000000001</v>
      </c>
    </row>
    <row r="31" spans="3:13" x14ac:dyDescent="0.25">
      <c r="C31" s="7" t="s">
        <v>87</v>
      </c>
      <c r="D31" s="7">
        <v>4.0149999999999997</v>
      </c>
      <c r="E31" s="7">
        <v>3.28</v>
      </c>
      <c r="F31" s="7">
        <v>0.15</v>
      </c>
      <c r="G31" s="18">
        <f t="shared" si="2"/>
        <v>1.4815349999999998</v>
      </c>
      <c r="I31" s="1" t="s">
        <v>88</v>
      </c>
      <c r="J31" s="1">
        <v>2.9359999999999999</v>
      </c>
      <c r="K31" s="1">
        <v>0.6</v>
      </c>
      <c r="L31" s="1">
        <v>0.3</v>
      </c>
      <c r="M31" s="3">
        <f t="shared" si="1"/>
        <v>0.52847999999999995</v>
      </c>
    </row>
    <row r="32" spans="3:13" x14ac:dyDescent="0.25">
      <c r="C32" s="7" t="s">
        <v>86</v>
      </c>
      <c r="D32" s="7">
        <v>3.28</v>
      </c>
      <c r="E32" s="7">
        <v>1.9</v>
      </c>
      <c r="F32" s="7">
        <v>0.15</v>
      </c>
      <c r="G32" s="18">
        <f t="shared" si="2"/>
        <v>0.70109999999999983</v>
      </c>
      <c r="I32" s="7" t="s">
        <v>69</v>
      </c>
      <c r="J32" s="18">
        <v>5.64</v>
      </c>
      <c r="K32" s="17">
        <v>0.6</v>
      </c>
      <c r="L32" s="17">
        <v>0.3</v>
      </c>
      <c r="M32" s="3">
        <f t="shared" si="1"/>
        <v>1.0151999999999999</v>
      </c>
    </row>
    <row r="33" spans="3:13" x14ac:dyDescent="0.25">
      <c r="C33" s="7" t="s">
        <v>87</v>
      </c>
      <c r="D33" s="7">
        <v>5.01</v>
      </c>
      <c r="E33" s="7">
        <v>3.28</v>
      </c>
      <c r="F33" s="7">
        <v>0.15</v>
      </c>
      <c r="G33" s="18">
        <f t="shared" si="2"/>
        <v>1.8486899999999995</v>
      </c>
      <c r="I33" s="7" t="s">
        <v>83</v>
      </c>
      <c r="J33" s="18">
        <v>1.55</v>
      </c>
      <c r="K33" s="17">
        <v>0.6</v>
      </c>
      <c r="L33" s="17">
        <v>0.3</v>
      </c>
      <c r="M33" s="3">
        <f t="shared" si="1"/>
        <v>0.27899999999999997</v>
      </c>
    </row>
    <row r="34" spans="3:13" x14ac:dyDescent="0.25">
      <c r="C34" s="7" t="s">
        <v>86</v>
      </c>
      <c r="D34" s="7">
        <v>2.7050000000000001</v>
      </c>
      <c r="E34" s="7">
        <v>2.16</v>
      </c>
      <c r="F34" s="7">
        <v>0.15</v>
      </c>
      <c r="G34" s="18">
        <f t="shared" si="2"/>
        <v>0.65731500000000009</v>
      </c>
      <c r="I34" s="7" t="s">
        <v>85</v>
      </c>
      <c r="J34" s="18">
        <v>5.3559999999999999</v>
      </c>
      <c r="K34" s="17">
        <v>0.6</v>
      </c>
      <c r="L34" s="17">
        <v>0.3</v>
      </c>
      <c r="M34" s="3">
        <f t="shared" si="1"/>
        <v>0.96407999999999994</v>
      </c>
    </row>
    <row r="35" spans="3:13" x14ac:dyDescent="0.25">
      <c r="C35" s="7" t="s">
        <v>84</v>
      </c>
      <c r="D35" s="7">
        <v>2.6749999999999998</v>
      </c>
      <c r="E35" s="7">
        <v>2.36</v>
      </c>
      <c r="F35" s="7">
        <v>0.15</v>
      </c>
      <c r="G35" s="18">
        <f t="shared" si="2"/>
        <v>0.7102124999999998</v>
      </c>
      <c r="I35" s="7" t="s">
        <v>70</v>
      </c>
      <c r="J35" s="1">
        <f>1.716+1.21</f>
        <v>2.9260000000000002</v>
      </c>
      <c r="K35" s="17">
        <v>0.6</v>
      </c>
      <c r="L35" s="17">
        <v>0.3</v>
      </c>
      <c r="M35" s="3">
        <f t="shared" si="1"/>
        <v>0.52668000000000004</v>
      </c>
    </row>
    <row r="36" spans="3:13" x14ac:dyDescent="0.25">
      <c r="C36" s="1"/>
      <c r="D36" s="1"/>
      <c r="E36" s="1"/>
      <c r="F36" s="1"/>
      <c r="G36" s="4">
        <f>SUM(G4:G35)</f>
        <v>41.352643199999989</v>
      </c>
      <c r="I36" s="7" t="s">
        <v>69</v>
      </c>
      <c r="J36" s="18">
        <v>5.7</v>
      </c>
      <c r="K36" s="17">
        <v>0.6</v>
      </c>
      <c r="L36" s="17">
        <v>0.3</v>
      </c>
      <c r="M36" s="3">
        <f t="shared" si="1"/>
        <v>1.026</v>
      </c>
    </row>
    <row r="37" spans="3:13" x14ac:dyDescent="0.25">
      <c r="I37" s="7" t="s">
        <v>65</v>
      </c>
      <c r="J37" s="18">
        <v>2.4</v>
      </c>
      <c r="K37" s="17">
        <v>0.6</v>
      </c>
      <c r="L37" s="17">
        <v>0.23</v>
      </c>
      <c r="M37" s="3">
        <f t="shared" si="1"/>
        <v>0.33119999999999999</v>
      </c>
    </row>
    <row r="38" spans="3:13" x14ac:dyDescent="0.25">
      <c r="I38" s="7" t="s">
        <v>64</v>
      </c>
      <c r="J38" s="18">
        <v>1.18</v>
      </c>
      <c r="K38" s="17">
        <v>0.6</v>
      </c>
      <c r="L38" s="17">
        <v>0.3</v>
      </c>
      <c r="M38" s="3">
        <f t="shared" si="1"/>
        <v>0.21239999999999998</v>
      </c>
    </row>
    <row r="39" spans="3:13" x14ac:dyDescent="0.25">
      <c r="I39" s="7" t="s">
        <v>83</v>
      </c>
      <c r="J39" s="18">
        <v>2.19</v>
      </c>
      <c r="K39" s="17">
        <v>0.6</v>
      </c>
      <c r="L39" s="17">
        <v>0.3</v>
      </c>
      <c r="M39" s="3">
        <f t="shared" si="1"/>
        <v>0.39419999999999994</v>
      </c>
    </row>
    <row r="40" spans="3:13" x14ac:dyDescent="0.25">
      <c r="I40" s="7" t="s">
        <v>82</v>
      </c>
      <c r="J40" s="18">
        <v>2.4500000000000002</v>
      </c>
      <c r="K40" s="17">
        <v>0.6</v>
      </c>
      <c r="L40" s="17">
        <v>0.23</v>
      </c>
      <c r="M40" s="3">
        <f t="shared" si="1"/>
        <v>0.33810000000000001</v>
      </c>
    </row>
    <row r="41" spans="3:13" x14ac:dyDescent="0.25">
      <c r="I41" s="7" t="s">
        <v>78</v>
      </c>
      <c r="J41" s="1">
        <f>1.648+1.085</f>
        <v>2.7329999999999997</v>
      </c>
      <c r="K41" s="17">
        <v>0.6</v>
      </c>
      <c r="L41" s="17">
        <v>0.3</v>
      </c>
      <c r="M41" s="3">
        <f t="shared" si="1"/>
        <v>0.49193999999999988</v>
      </c>
    </row>
    <row r="42" spans="3:13" x14ac:dyDescent="0.25">
      <c r="I42" s="7" t="s">
        <v>69</v>
      </c>
      <c r="J42" s="18">
        <v>5.74</v>
      </c>
      <c r="K42" s="17">
        <v>0.6</v>
      </c>
      <c r="L42" s="17">
        <v>0.3</v>
      </c>
      <c r="M42" s="3">
        <f t="shared" si="1"/>
        <v>1.0331999999999999</v>
      </c>
    </row>
    <row r="43" spans="3:13" x14ac:dyDescent="0.25">
      <c r="I43" s="7" t="s">
        <v>65</v>
      </c>
      <c r="J43" s="18">
        <v>2.4</v>
      </c>
      <c r="K43" s="17">
        <v>0.6</v>
      </c>
      <c r="L43" s="17">
        <v>0.23</v>
      </c>
      <c r="M43" s="3">
        <f t="shared" si="1"/>
        <v>0.33119999999999999</v>
      </c>
    </row>
    <row r="44" spans="3:13" x14ac:dyDescent="0.25">
      <c r="I44" s="7" t="s">
        <v>64</v>
      </c>
      <c r="J44" s="18">
        <v>0.98499999999999999</v>
      </c>
      <c r="K44" s="17">
        <v>0.6</v>
      </c>
      <c r="L44" s="17">
        <v>0.3</v>
      </c>
      <c r="M44" s="3">
        <f t="shared" si="1"/>
        <v>0.17729999999999999</v>
      </c>
    </row>
    <row r="45" spans="3:13" x14ac:dyDescent="0.25">
      <c r="I45" s="7" t="s">
        <v>81</v>
      </c>
      <c r="J45" s="18">
        <v>3.93</v>
      </c>
      <c r="K45" s="17">
        <v>0.6</v>
      </c>
      <c r="L45" s="17">
        <v>0.3</v>
      </c>
      <c r="M45" s="3">
        <f t="shared" si="1"/>
        <v>0.70740000000000003</v>
      </c>
    </row>
    <row r="46" spans="3:13" x14ac:dyDescent="0.25">
      <c r="I46" s="7" t="s">
        <v>80</v>
      </c>
      <c r="J46" s="18">
        <v>5.5</v>
      </c>
      <c r="K46" s="17">
        <v>0.6</v>
      </c>
      <c r="L46" s="17">
        <v>0.3</v>
      </c>
      <c r="M46" s="3">
        <f t="shared" si="1"/>
        <v>0.98999999999999988</v>
      </c>
    </row>
    <row r="47" spans="3:13" x14ac:dyDescent="0.25">
      <c r="I47" s="7" t="s">
        <v>79</v>
      </c>
      <c r="J47" s="18">
        <v>7.39</v>
      </c>
      <c r="K47" s="17">
        <v>0.6</v>
      </c>
      <c r="L47" s="17">
        <v>0.3</v>
      </c>
      <c r="M47" s="3">
        <f t="shared" si="1"/>
        <v>1.3301999999999998</v>
      </c>
    </row>
    <row r="48" spans="3:13" x14ac:dyDescent="0.25">
      <c r="I48" s="7" t="s">
        <v>78</v>
      </c>
      <c r="J48" s="18">
        <v>1.716</v>
      </c>
      <c r="K48" s="17">
        <v>0.6</v>
      </c>
      <c r="L48" s="17">
        <v>0.3</v>
      </c>
      <c r="M48" s="3">
        <f t="shared" si="1"/>
        <v>0.30887999999999993</v>
      </c>
    </row>
    <row r="49" spans="3:13" x14ac:dyDescent="0.25">
      <c r="M49" s="16">
        <f>SUM(M4:M48)</f>
        <v>24.589313999999995</v>
      </c>
    </row>
    <row r="51" spans="3:13" x14ac:dyDescent="0.25">
      <c r="C51" s="1" t="s">
        <v>77</v>
      </c>
      <c r="D51" s="1"/>
      <c r="E51" s="1"/>
      <c r="F51" s="1"/>
      <c r="G51" s="1"/>
      <c r="H51" s="1"/>
      <c r="I51" s="1"/>
      <c r="J51" s="1"/>
      <c r="K51" s="1"/>
      <c r="L51" s="1"/>
      <c r="M51" s="15">
        <f>M49+G36</f>
        <v>65.94195719999999</v>
      </c>
    </row>
    <row r="52" spans="3:13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5">
        <f>M51*5%</f>
        <v>3.2970978599999996</v>
      </c>
    </row>
    <row r="53" spans="3:13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5">
        <f>M51+M52</f>
        <v>69.239055059999984</v>
      </c>
    </row>
  </sheetData>
  <mergeCells count="1">
    <mergeCell ref="P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half concrete</vt:lpstr>
      <vt:lpstr>2nd half concrete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2022-06-09T05:29:04Z</dcterms:created>
  <dcterms:modified xsi:type="dcterms:W3CDTF">2022-08-03T11:43:27Z</dcterms:modified>
</cp:coreProperties>
</file>