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Green Hive\3.A2\2 MATERIAL\1.QTY SURVEY\1. CONCRETING\All Slab Concreting\"/>
    </mc:Choice>
  </mc:AlternateContent>
  <bookViews>
    <workbookView xWindow="0" yWindow="0" windowWidth="20490" windowHeight="6855"/>
  </bookViews>
  <sheets>
    <sheet name="Priliminary Qty Survey " sheetId="2" r:id="rId1"/>
    <sheet name="Abstract " sheetId="6" r:id="rId2"/>
    <sheet name="SLAB " sheetId="4" r:id="rId3"/>
    <sheet name="BEAM " sheetId="5" r:id="rId4"/>
  </sheets>
  <definedNames>
    <definedName name="_xlnm._FilterDatabase" localSheetId="3" hidden="1">'BEAM '!$B$3:$H$66</definedName>
    <definedName name="_xlnm._FilterDatabase" localSheetId="2" hidden="1">'SLAB '!$C$3:$D$20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7" i="6"/>
  <c r="D6" i="6"/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4" i="4"/>
  <c r="G4" i="4" s="1"/>
  <c r="H130" i="5" l="1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4" i="5"/>
  <c r="E66" i="2" l="1"/>
  <c r="E57" i="2"/>
  <c r="G28" i="2"/>
  <c r="E51" i="2"/>
  <c r="E48" i="2"/>
  <c r="J21" i="2"/>
  <c r="E41" i="2"/>
  <c r="E42" i="2" s="1"/>
  <c r="G20" i="2" s="1"/>
  <c r="J20" i="2" s="1"/>
  <c r="I19" i="2"/>
  <c r="E40" i="2"/>
  <c r="E32" i="2"/>
  <c r="E39" i="2"/>
  <c r="E35" i="2"/>
  <c r="E33" i="2"/>
  <c r="F5" i="2"/>
  <c r="G5" i="2" s="1"/>
  <c r="H5" i="2" s="1"/>
  <c r="F19" i="2" l="1"/>
  <c r="G19" i="2" s="1"/>
  <c r="H19" i="2" s="1"/>
  <c r="J19" i="2" l="1"/>
</calcChain>
</file>

<file path=xl/sharedStrings.xml><?xml version="1.0" encoding="utf-8"?>
<sst xmlns="http://schemas.openxmlformats.org/spreadsheetml/2006/main" count="247" uniqueCount="221">
  <si>
    <t xml:space="preserve">BUILT UP AREA CALCULATION </t>
  </si>
  <si>
    <t xml:space="preserve">AREA </t>
  </si>
  <si>
    <t>UNIT</t>
  </si>
  <si>
    <t>SQM</t>
  </si>
  <si>
    <t>DEDUCTION</t>
  </si>
  <si>
    <t>AREA</t>
  </si>
  <si>
    <t>D1</t>
  </si>
  <si>
    <t>D2</t>
  </si>
  <si>
    <t>D3</t>
  </si>
  <si>
    <t>D4</t>
  </si>
  <si>
    <t>D5</t>
  </si>
  <si>
    <t>D6</t>
  </si>
  <si>
    <t>D7</t>
  </si>
  <si>
    <t>D8</t>
  </si>
  <si>
    <t xml:space="preserve">TOTAL DEDUCTION </t>
  </si>
  <si>
    <t xml:space="preserve">NET AREA </t>
  </si>
  <si>
    <t>NET AREA(SQFT)</t>
  </si>
  <si>
    <t>D9</t>
  </si>
  <si>
    <t>D10</t>
  </si>
  <si>
    <t>D11</t>
  </si>
  <si>
    <t>D12</t>
  </si>
  <si>
    <t>D13</t>
  </si>
  <si>
    <t>D16</t>
  </si>
  <si>
    <t>D17*2</t>
  </si>
  <si>
    <t>LIFT*2</t>
  </si>
  <si>
    <t>D18</t>
  </si>
  <si>
    <t>D19</t>
  </si>
  <si>
    <t>D20</t>
  </si>
  <si>
    <t>D21*2</t>
  </si>
  <si>
    <t>D14*4</t>
  </si>
  <si>
    <t xml:space="preserve">AVG DEPTH </t>
  </si>
  <si>
    <t xml:space="preserve">CONCRETE VOL </t>
  </si>
  <si>
    <t>Deduction for beam + column(25% built up area assumed )</t>
  </si>
  <si>
    <t xml:space="preserve">Total Area For Beam </t>
  </si>
  <si>
    <t xml:space="preserve">For Slab </t>
  </si>
  <si>
    <t>Column area (Approximation)(20% of Beam+Column Area)</t>
  </si>
  <si>
    <t xml:space="preserve">Slab+Beam   CONCRETE  CALCULATION </t>
  </si>
  <si>
    <t xml:space="preserve">For Beam </t>
  </si>
  <si>
    <t xml:space="preserve">Total Area </t>
  </si>
  <si>
    <t xml:space="preserve">Duct Deduction for built up area calculation </t>
  </si>
  <si>
    <t xml:space="preserve">Total Duct Area </t>
  </si>
  <si>
    <t xml:space="preserve">Percentage of Duct Area for built up calculation </t>
  </si>
  <si>
    <t xml:space="preserve">Slab Area </t>
  </si>
  <si>
    <t xml:space="preserve">Beam Area </t>
  </si>
  <si>
    <t xml:space="preserve">Column Area </t>
  </si>
  <si>
    <t xml:space="preserve">Area After Deduction of all ducts </t>
  </si>
  <si>
    <t>Percentage of Slab area (of area after all duct deduction)</t>
  </si>
  <si>
    <t>Percentage of Beam area (of area after all duct deduction)</t>
  </si>
  <si>
    <t>Percentage of Column Area (of area after all duct deduction)</t>
  </si>
  <si>
    <t xml:space="preserve">Percentage of Total Duct Area of area taken from autocad measurement </t>
  </si>
  <si>
    <t>Insights From Data (Area)</t>
  </si>
  <si>
    <t>Insights From Data (Concrete Constant for Slab+beam)</t>
  </si>
  <si>
    <t xml:space="preserve">Per Sqft of Built up area concrete in cum  for slab </t>
  </si>
  <si>
    <t>Cum</t>
  </si>
  <si>
    <t xml:space="preserve">Per Sqft of Built up area concrete in cum  for Beam </t>
  </si>
  <si>
    <t xml:space="preserve">Per Sqft of Built up area concrete in cum  for Beam + slab </t>
  </si>
  <si>
    <t xml:space="preserve">cum </t>
  </si>
  <si>
    <t>Suppose your slab is 6500 sqft area (Built up)</t>
  </si>
  <si>
    <t xml:space="preserve">Sqft </t>
  </si>
  <si>
    <t xml:space="preserve">Cum </t>
  </si>
  <si>
    <t xml:space="preserve">Total concrete2%of slab area </t>
  </si>
  <si>
    <t>S1</t>
  </si>
  <si>
    <t>S2</t>
  </si>
  <si>
    <t>S3</t>
  </si>
  <si>
    <t>S4</t>
  </si>
  <si>
    <t>S5</t>
  </si>
  <si>
    <t>S6</t>
  </si>
  <si>
    <t>S7</t>
  </si>
  <si>
    <t>S13</t>
  </si>
  <si>
    <t>S15</t>
  </si>
  <si>
    <t>S10</t>
  </si>
  <si>
    <t>S11</t>
  </si>
  <si>
    <t>S8</t>
  </si>
  <si>
    <t>S9</t>
  </si>
  <si>
    <t>S12</t>
  </si>
  <si>
    <t xml:space="preserve">Slab Name </t>
  </si>
  <si>
    <t>ST1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</si>
  <si>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</si>
  <si>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</si>
  <si>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</si>
  <si>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</si>
  <si>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</si>
  <si>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</si>
  <si>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</si>
  <si>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</si>
  <si>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</si>
  <si>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</si>
  <si>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</si>
  <si>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</si>
  <si>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</si>
  <si>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</si>
  <si>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</si>
  <si>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</si>
  <si>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</si>
  <si>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 xml:space="preserve">Depth </t>
  </si>
  <si>
    <t>B202</t>
  </si>
  <si>
    <t>B201</t>
  </si>
  <si>
    <t>B200</t>
  </si>
  <si>
    <t>B123</t>
  </si>
  <si>
    <t>B122</t>
  </si>
  <si>
    <t>B121</t>
  </si>
  <si>
    <t>B115</t>
  </si>
  <si>
    <t>B114</t>
  </si>
  <si>
    <t>B113</t>
  </si>
  <si>
    <t>B112</t>
  </si>
  <si>
    <t>B110</t>
  </si>
  <si>
    <t>MB108</t>
  </si>
  <si>
    <t>B111</t>
  </si>
  <si>
    <t>B107</t>
  </si>
  <si>
    <t>B106</t>
  </si>
  <si>
    <t>B104</t>
  </si>
  <si>
    <t>B105</t>
  </si>
  <si>
    <t>B102A</t>
  </si>
  <si>
    <t>B102</t>
  </si>
  <si>
    <t>B101</t>
  </si>
  <si>
    <t>B99</t>
  </si>
  <si>
    <t>B98</t>
  </si>
  <si>
    <t>B97</t>
  </si>
  <si>
    <t>B96</t>
  </si>
  <si>
    <t>B95</t>
  </si>
  <si>
    <t>B94</t>
  </si>
  <si>
    <t>B92</t>
  </si>
  <si>
    <t>B116</t>
  </si>
  <si>
    <t>B100</t>
  </si>
  <si>
    <t>B90</t>
  </si>
  <si>
    <t>B88</t>
  </si>
  <si>
    <t>B87</t>
  </si>
  <si>
    <t>B86</t>
  </si>
  <si>
    <t>B91</t>
  </si>
  <si>
    <t>B85</t>
  </si>
  <si>
    <t>B84</t>
  </si>
  <si>
    <t>B82</t>
  </si>
  <si>
    <t>B81</t>
  </si>
  <si>
    <t>B80</t>
  </si>
  <si>
    <t>B79</t>
  </si>
  <si>
    <t>B78</t>
  </si>
  <si>
    <t>B77</t>
  </si>
  <si>
    <t>B75</t>
  </si>
  <si>
    <t>B74</t>
  </si>
  <si>
    <t>B73</t>
  </si>
  <si>
    <t>B71</t>
  </si>
  <si>
    <t>B109</t>
  </si>
  <si>
    <t>B83</t>
  </si>
  <si>
    <t>B76</t>
  </si>
  <si>
    <t>B70</t>
  </si>
  <si>
    <t>B89</t>
  </si>
  <si>
    <t>B69</t>
  </si>
  <si>
    <t>MB66</t>
  </si>
  <si>
    <t>B67</t>
  </si>
  <si>
    <t>B65</t>
  </si>
  <si>
    <t>B117</t>
  </si>
  <si>
    <t>B100A</t>
  </si>
  <si>
    <t>B93</t>
  </si>
  <si>
    <t>B68</t>
  </si>
  <si>
    <t>B64</t>
  </si>
  <si>
    <t>B63</t>
  </si>
  <si>
    <t xml:space="preserve">Volume </t>
  </si>
  <si>
    <t>L</t>
  </si>
  <si>
    <t>D</t>
  </si>
  <si>
    <t>B</t>
  </si>
  <si>
    <t>Nos</t>
  </si>
  <si>
    <t>B58</t>
  </si>
  <si>
    <t>B54</t>
  </si>
  <si>
    <t>B53</t>
  </si>
  <si>
    <t>B56</t>
  </si>
  <si>
    <t>B55</t>
  </si>
  <si>
    <t>B19</t>
  </si>
  <si>
    <t>B22</t>
  </si>
  <si>
    <t>B23</t>
  </si>
  <si>
    <t>B24</t>
  </si>
  <si>
    <t>B25</t>
  </si>
  <si>
    <t>B27</t>
  </si>
  <si>
    <t>B28</t>
  </si>
  <si>
    <t>B47</t>
  </si>
  <si>
    <t>B30</t>
  </si>
  <si>
    <t>B33</t>
  </si>
  <si>
    <t>B34</t>
  </si>
  <si>
    <t>B37</t>
  </si>
  <si>
    <t>B38</t>
  </si>
  <si>
    <t>B39</t>
  </si>
  <si>
    <t>B4O</t>
  </si>
  <si>
    <t>B60</t>
  </si>
  <si>
    <t>B41</t>
  </si>
  <si>
    <t>B42</t>
  </si>
  <si>
    <t>B44</t>
  </si>
  <si>
    <t>B46</t>
  </si>
  <si>
    <t>B48</t>
  </si>
  <si>
    <t>B50</t>
  </si>
  <si>
    <t>B51</t>
  </si>
  <si>
    <t>B52</t>
  </si>
  <si>
    <t>B57</t>
  </si>
  <si>
    <t>B59</t>
  </si>
  <si>
    <t>B61</t>
  </si>
  <si>
    <t>B62</t>
  </si>
  <si>
    <t>B18</t>
  </si>
  <si>
    <t>B20</t>
  </si>
  <si>
    <t>B45</t>
  </si>
  <si>
    <t>B21</t>
  </si>
  <si>
    <t>B26</t>
  </si>
  <si>
    <t>B29</t>
  </si>
  <si>
    <t>B30A</t>
  </si>
  <si>
    <t>B31</t>
  </si>
  <si>
    <t>B32</t>
  </si>
  <si>
    <t>B33A</t>
  </si>
  <si>
    <t>B35</t>
  </si>
  <si>
    <t>B36</t>
  </si>
  <si>
    <t>B43</t>
  </si>
  <si>
    <t>B49</t>
  </si>
  <si>
    <t>BEAM CONCRETE</t>
  </si>
  <si>
    <t>ST2</t>
  </si>
  <si>
    <t xml:space="preserve">Area </t>
  </si>
  <si>
    <t>VOL</t>
  </si>
  <si>
    <t xml:space="preserve">TOTAL </t>
  </si>
  <si>
    <t xml:space="preserve">4th Slab Concreting </t>
  </si>
  <si>
    <t xml:space="preserve">SR NO </t>
  </si>
  <si>
    <t>PARTICULAR</t>
  </si>
  <si>
    <t>QTY</t>
  </si>
  <si>
    <t>SLAB</t>
  </si>
  <si>
    <t>BEAM</t>
  </si>
  <si>
    <t>CUM</t>
  </si>
  <si>
    <t xml:space="preserve">10 % WASTAGE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</si>
</sst>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 Light"/>
      <family val="1"/>
      <scheme val="major"/>
    </font>
    <font>
      <sz val="12"/>
      <color rgb="FF000000"/>
      <name val="Calibri Light"/>
      <family val="1"/>
      <scheme val="major"/>
    </font>
    <font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0" fillId="4" borderId="4" xfId="0" applyFill="1" applyBorder="1"/>
    <xf numFmtId="0" fontId="0" fillId="0" borderId="3" xfId="0" applyFill="1" applyBorder="1"/>
    <xf numFmtId="0" fontId="0" fillId="5" borderId="3" xfId="0" applyFill="1" applyBorder="1"/>
    <xf numFmtId="0" fontId="0" fillId="6" borderId="3" xfId="0" applyFill="1" applyBorder="1"/>
    <xf numFmtId="164" fontId="0" fillId="5" borderId="3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4" borderId="3" xfId="0" applyFill="1" applyBorder="1"/>
    <xf numFmtId="0" fontId="0" fillId="4" borderId="5" xfId="0" applyFill="1" applyBorder="1"/>
    <xf numFmtId="0" fontId="0" fillId="0" borderId="6" xfId="0" applyBorder="1"/>
    <xf numFmtId="2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7" xfId="0" applyBorder="1"/>
    <xf numFmtId="1" fontId="0" fillId="3" borderId="3" xfId="0" applyNumberFormat="1" applyFill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" fillId="0" borderId="3" xfId="0" applyFont="1" applyFill="1" applyBorder="1"/>
    <xf numFmtId="1" fontId="2" fillId="0" borderId="3" xfId="0" applyNumberFormat="1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/>
    </xf>
    <xf numFmtId="1" fontId="7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3" xfId="0" applyFont="1" applyFill="1" applyBorder="1"/>
    <xf numFmtId="0" fontId="7" fillId="0" borderId="7" xfId="0" applyFont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0" xfId="0" applyNumberFormat="1"/>
    <xf numFmtId="0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tabSelected="1" workbookViewId="0">
      <selection activeCell="E55" sqref="E55"/>
    </sheetView>
  </sheetViews>
  <sheetFormatPr defaultRowHeight="15" x14ac:dyDescent="0.25"/>
  <cols>
    <col min="4" max="4" width="74.5703125" bestFit="1" customWidth="1"/>
    <col min="6" max="6" width="18.140625" bestFit="1" customWidth="1"/>
    <col min="8" max="8" width="15.5703125" bestFit="1" customWidth="1"/>
    <col min="9" max="9" width="11.42578125" bestFit="1" customWidth="1"/>
    <col min="10" max="10" width="14.85546875" bestFit="1" customWidth="1"/>
  </cols>
  <sheetData>
    <row r="2" spans="2:10" ht="15.75" thickBot="1" x14ac:dyDescent="0.3"/>
    <row r="3" spans="2:10" ht="15.75" thickBot="1" x14ac:dyDescent="0.3">
      <c r="B3" s="43" t="s">
        <v>0</v>
      </c>
      <c r="C3" s="44"/>
      <c r="D3" s="44"/>
      <c r="E3" s="44"/>
      <c r="F3" s="44"/>
      <c r="G3" s="44"/>
      <c r="H3" s="44"/>
      <c r="I3" s="44"/>
      <c r="J3" s="1"/>
    </row>
    <row r="4" spans="2:10" x14ac:dyDescent="0.25">
      <c r="B4" s="3" t="s">
        <v>1</v>
      </c>
      <c r="C4" s="3" t="s">
        <v>2</v>
      </c>
      <c r="D4" s="3" t="s">
        <v>4</v>
      </c>
      <c r="E4" s="3" t="s">
        <v>5</v>
      </c>
      <c r="F4" s="3" t="s">
        <v>14</v>
      </c>
      <c r="G4" s="3" t="s">
        <v>15</v>
      </c>
      <c r="H4" s="3" t="s">
        <v>16</v>
      </c>
      <c r="I4" s="11"/>
      <c r="J4" s="1"/>
    </row>
    <row r="5" spans="2:10" x14ac:dyDescent="0.25">
      <c r="B5" s="1">
        <v>711.95719999999994</v>
      </c>
      <c r="C5" s="1" t="s">
        <v>3</v>
      </c>
      <c r="D5" s="1" t="s">
        <v>6</v>
      </c>
      <c r="E5" s="9">
        <v>8.2680000000000007</v>
      </c>
      <c r="F5" s="2">
        <f>SUM(E5:E15)</f>
        <v>53.142099999999999</v>
      </c>
      <c r="G5" s="2">
        <f>B5-F5</f>
        <v>658.81509999999992</v>
      </c>
      <c r="H5" s="2">
        <f>G5*10.764</f>
        <v>7091.485736399999</v>
      </c>
      <c r="I5" s="12"/>
      <c r="J5" s="1"/>
    </row>
    <row r="6" spans="2:10" x14ac:dyDescent="0.25">
      <c r="B6" s="1"/>
      <c r="C6" s="1"/>
      <c r="D6" s="1" t="s">
        <v>7</v>
      </c>
      <c r="E6" s="9">
        <v>8.2123000000000008</v>
      </c>
      <c r="F6" s="1"/>
      <c r="G6" s="1"/>
      <c r="H6" s="1"/>
      <c r="I6" s="12"/>
      <c r="J6" s="1"/>
    </row>
    <row r="7" spans="2:10" x14ac:dyDescent="0.25">
      <c r="B7" s="1"/>
      <c r="C7" s="1"/>
      <c r="D7" s="1" t="s">
        <v>8</v>
      </c>
      <c r="E7" s="9">
        <v>7.0039999999999996</v>
      </c>
      <c r="F7" s="1"/>
      <c r="G7" s="1"/>
      <c r="H7" s="1"/>
      <c r="I7" s="12"/>
      <c r="J7" s="1"/>
    </row>
    <row r="8" spans="2:10" x14ac:dyDescent="0.25">
      <c r="B8" s="1"/>
      <c r="C8" s="1"/>
      <c r="D8" s="1" t="s">
        <v>9</v>
      </c>
      <c r="E8" s="9">
        <v>18.190000000000001</v>
      </c>
      <c r="F8" s="1"/>
      <c r="G8" s="1"/>
      <c r="H8" s="1"/>
      <c r="I8" s="12"/>
      <c r="J8" s="1"/>
    </row>
    <row r="9" spans="2:10" x14ac:dyDescent="0.25">
      <c r="B9" s="1"/>
      <c r="C9" s="1"/>
      <c r="D9" s="1" t="s">
        <v>10</v>
      </c>
      <c r="E9" s="9">
        <v>2.2134</v>
      </c>
      <c r="F9" s="1"/>
      <c r="G9" s="1"/>
      <c r="H9" s="1"/>
      <c r="I9" s="12"/>
      <c r="J9" s="1"/>
    </row>
    <row r="10" spans="2:10" x14ac:dyDescent="0.25">
      <c r="B10" s="1"/>
      <c r="C10" s="1"/>
      <c r="D10" s="1" t="s">
        <v>11</v>
      </c>
      <c r="E10" s="9">
        <v>2.9964</v>
      </c>
      <c r="F10" s="1"/>
      <c r="G10" s="1"/>
      <c r="H10" s="1"/>
      <c r="I10" s="12"/>
      <c r="J10" s="1"/>
    </row>
    <row r="11" spans="2:10" x14ac:dyDescent="0.25">
      <c r="B11" s="1"/>
      <c r="C11" s="1"/>
      <c r="D11" s="1" t="s">
        <v>12</v>
      </c>
      <c r="E11" s="9">
        <v>1.0864</v>
      </c>
      <c r="F11" s="1"/>
      <c r="G11" s="1"/>
      <c r="H11" s="1"/>
      <c r="I11" s="12"/>
      <c r="J11" s="1"/>
    </row>
    <row r="12" spans="2:10" x14ac:dyDescent="0.25">
      <c r="B12" s="1"/>
      <c r="C12" s="1"/>
      <c r="D12" s="1" t="s">
        <v>13</v>
      </c>
      <c r="E12" s="9">
        <v>1.0864</v>
      </c>
      <c r="F12" s="1"/>
      <c r="G12" s="1"/>
      <c r="H12" s="1"/>
      <c r="I12" s="12"/>
      <c r="J12" s="1"/>
    </row>
    <row r="13" spans="2:10" x14ac:dyDescent="0.25">
      <c r="B13" s="1"/>
      <c r="C13" s="1"/>
      <c r="D13" s="4" t="s">
        <v>17</v>
      </c>
      <c r="E13" s="26">
        <v>1.2804</v>
      </c>
      <c r="F13" s="1"/>
      <c r="G13" s="1"/>
      <c r="H13" s="1"/>
      <c r="I13" s="12"/>
      <c r="J13" s="1"/>
    </row>
    <row r="14" spans="2:10" x14ac:dyDescent="0.25">
      <c r="B14" s="1"/>
      <c r="C14" s="1"/>
      <c r="D14" s="4" t="s">
        <v>18</v>
      </c>
      <c r="E14" s="26">
        <v>1.4024000000000001</v>
      </c>
      <c r="F14" s="1"/>
      <c r="G14" s="1"/>
      <c r="H14" s="1"/>
      <c r="I14" s="12"/>
      <c r="J14" s="1"/>
    </row>
    <row r="15" spans="2:10" x14ac:dyDescent="0.25">
      <c r="B15" s="1"/>
      <c r="C15" s="1"/>
      <c r="D15" s="4" t="s">
        <v>19</v>
      </c>
      <c r="E15" s="26">
        <v>1.4024000000000001</v>
      </c>
      <c r="F15" s="1"/>
      <c r="G15" s="1"/>
      <c r="H15" s="1"/>
      <c r="I15" s="12"/>
      <c r="J15" s="1"/>
    </row>
    <row r="16" spans="2:10" x14ac:dyDescent="0.25">
      <c r="J16" s="15"/>
    </row>
    <row r="17" spans="1:10" x14ac:dyDescent="0.25">
      <c r="A17" s="1"/>
      <c r="B17" s="45" t="s">
        <v>36</v>
      </c>
      <c r="C17" s="45"/>
      <c r="D17" s="45"/>
      <c r="E17" s="45"/>
      <c r="F17" s="45"/>
      <c r="G17" s="45"/>
      <c r="H17" s="45"/>
      <c r="I17" s="45"/>
      <c r="J17" s="45"/>
    </row>
    <row r="18" spans="1:10" x14ac:dyDescent="0.25">
      <c r="A18" s="1"/>
      <c r="B18" s="10" t="s">
        <v>1</v>
      </c>
      <c r="C18" s="10" t="s">
        <v>2</v>
      </c>
      <c r="D18" s="10" t="s">
        <v>4</v>
      </c>
      <c r="E18" s="10" t="s">
        <v>5</v>
      </c>
      <c r="F18" s="10" t="s">
        <v>14</v>
      </c>
      <c r="G18" s="10" t="s">
        <v>15</v>
      </c>
      <c r="H18" s="10" t="s">
        <v>16</v>
      </c>
      <c r="I18" s="10" t="s">
        <v>30</v>
      </c>
      <c r="J18" s="10" t="s">
        <v>31</v>
      </c>
    </row>
    <row r="19" spans="1:10" x14ac:dyDescent="0.25">
      <c r="A19" s="1" t="s">
        <v>34</v>
      </c>
      <c r="B19" s="1">
        <v>711.95719999999994</v>
      </c>
      <c r="C19" s="2" t="s">
        <v>3</v>
      </c>
      <c r="D19" s="5" t="s">
        <v>6</v>
      </c>
      <c r="E19" s="7">
        <v>8.2680000000000007</v>
      </c>
      <c r="F19" s="9">
        <f>SUM(E19:E40)</f>
        <v>224.1388</v>
      </c>
      <c r="G19" s="2">
        <f>B19-F19</f>
        <v>487.81839999999994</v>
      </c>
      <c r="H19" s="2">
        <f>G19*10.764</f>
        <v>5250.8772575999992</v>
      </c>
      <c r="I19" s="13">
        <f>AVERAGE(0.1,0.115,0.125,0.135,0.15,0.165)</f>
        <v>0.13166666666666668</v>
      </c>
      <c r="J19" s="14">
        <f>G19*I19</f>
        <v>64.229422666666665</v>
      </c>
    </row>
    <row r="20" spans="1:10" x14ac:dyDescent="0.25">
      <c r="A20" s="1" t="s">
        <v>37</v>
      </c>
      <c r="B20" s="1"/>
      <c r="C20" s="1"/>
      <c r="D20" s="5" t="s">
        <v>7</v>
      </c>
      <c r="E20" s="7">
        <v>8.2123000000000008</v>
      </c>
      <c r="F20" s="1"/>
      <c r="G20" s="1">
        <f>E42</f>
        <v>123.59143999999999</v>
      </c>
      <c r="H20" s="1"/>
      <c r="I20" s="2">
        <v>0.6</v>
      </c>
      <c r="J20" s="14">
        <f>G20*I20</f>
        <v>74.154863999999989</v>
      </c>
    </row>
    <row r="21" spans="1:10" x14ac:dyDescent="0.25">
      <c r="A21" s="1"/>
      <c r="B21" s="1"/>
      <c r="C21" s="1"/>
      <c r="D21" s="5" t="s">
        <v>8</v>
      </c>
      <c r="E21" s="7">
        <v>7.0039999999999996</v>
      </c>
      <c r="F21" s="1"/>
      <c r="G21" s="1"/>
      <c r="H21" s="1"/>
      <c r="I21" s="1"/>
      <c r="J21" s="16">
        <f>J19+J20</f>
        <v>138.38428666666664</v>
      </c>
    </row>
    <row r="22" spans="1:10" x14ac:dyDescent="0.25">
      <c r="A22" s="1"/>
      <c r="B22" s="1"/>
      <c r="C22" s="1"/>
      <c r="D22" s="5" t="s">
        <v>9</v>
      </c>
      <c r="E22" s="7">
        <v>18.190000000000001</v>
      </c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5" t="s">
        <v>10</v>
      </c>
      <c r="E23" s="7">
        <v>2.2134</v>
      </c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5" t="s">
        <v>11</v>
      </c>
      <c r="E24" s="7">
        <v>2.9964</v>
      </c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5" t="s">
        <v>12</v>
      </c>
      <c r="E25" s="7">
        <v>1.0864</v>
      </c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5" t="s">
        <v>13</v>
      </c>
      <c r="E26" s="7">
        <v>1.0864</v>
      </c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5" t="s">
        <v>17</v>
      </c>
      <c r="E27" s="7">
        <v>1.2804</v>
      </c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5" t="s">
        <v>18</v>
      </c>
      <c r="E28" s="7">
        <v>1.4024000000000001</v>
      </c>
      <c r="F28" s="1"/>
      <c r="G28" s="1">
        <f>487+123+30</f>
        <v>640</v>
      </c>
      <c r="H28" s="1"/>
      <c r="I28" s="1"/>
      <c r="J28" s="1"/>
    </row>
    <row r="29" spans="1:10" x14ac:dyDescent="0.25">
      <c r="A29" s="1"/>
      <c r="B29" s="1"/>
      <c r="C29" s="1"/>
      <c r="D29" s="5" t="s">
        <v>19</v>
      </c>
      <c r="E29" s="7">
        <v>1.4024000000000001</v>
      </c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6" t="s">
        <v>20</v>
      </c>
      <c r="E30" s="8">
        <v>0.27029999999999998</v>
      </c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6" t="s">
        <v>21</v>
      </c>
      <c r="E31" s="8">
        <v>1.0669</v>
      </c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6" t="s">
        <v>29</v>
      </c>
      <c r="E32" s="8">
        <f>(0.1605+0.2507)*4</f>
        <v>1.6448</v>
      </c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6" t="s">
        <v>24</v>
      </c>
      <c r="E33" s="8">
        <f>4.6*2</f>
        <v>9.1999999999999993</v>
      </c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6" t="s">
        <v>22</v>
      </c>
      <c r="E34" s="8">
        <v>0.88619999999999999</v>
      </c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6" t="s">
        <v>23</v>
      </c>
      <c r="E35" s="8">
        <f>0.155*2</f>
        <v>0.31</v>
      </c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6" t="s">
        <v>25</v>
      </c>
      <c r="E36" s="8">
        <v>1.0579000000000001</v>
      </c>
      <c r="F36" s="1"/>
      <c r="G36" s="1"/>
      <c r="H36" s="1"/>
      <c r="I36" s="1"/>
      <c r="J36" s="1"/>
    </row>
    <row r="37" spans="1:10" x14ac:dyDescent="0.25">
      <c r="A37" s="1"/>
      <c r="B37" s="4"/>
      <c r="C37" s="4"/>
      <c r="D37" s="6" t="s">
        <v>26</v>
      </c>
      <c r="E37" s="8">
        <v>0.93689999999999996</v>
      </c>
      <c r="F37" s="4"/>
      <c r="G37" s="4"/>
      <c r="H37" s="4"/>
      <c r="I37" s="4"/>
      <c r="J37" s="1"/>
    </row>
    <row r="38" spans="1:10" x14ac:dyDescent="0.25">
      <c r="A38" s="1"/>
      <c r="B38" s="4"/>
      <c r="C38" s="4"/>
      <c r="D38" s="6" t="s">
        <v>27</v>
      </c>
      <c r="E38" s="8">
        <v>0.62060000000000004</v>
      </c>
      <c r="F38" s="4"/>
      <c r="G38" s="4"/>
      <c r="H38" s="4"/>
      <c r="I38" s="4"/>
      <c r="J38" s="1"/>
    </row>
    <row r="39" spans="1:10" x14ac:dyDescent="0.25">
      <c r="A39" s="1"/>
      <c r="B39" s="4"/>
      <c r="C39" s="4"/>
      <c r="D39" s="6" t="s">
        <v>28</v>
      </c>
      <c r="E39" s="8">
        <f>0.2569*2</f>
        <v>0.51380000000000003</v>
      </c>
      <c r="F39" s="4"/>
      <c r="G39" s="4"/>
      <c r="H39" s="4"/>
      <c r="I39" s="4"/>
      <c r="J39" s="1"/>
    </row>
    <row r="40" spans="1:10" x14ac:dyDescent="0.25">
      <c r="A40" s="1"/>
      <c r="B40" s="1"/>
      <c r="C40" s="1"/>
      <c r="D40" s="1" t="s">
        <v>32</v>
      </c>
      <c r="E40" s="1">
        <f>(B19-94)*25%</f>
        <v>154.48929999999999</v>
      </c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 t="s">
        <v>35</v>
      </c>
      <c r="E41" s="1">
        <f>E40*0.2</f>
        <v>30.897859999999998</v>
      </c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 t="s">
        <v>33</v>
      </c>
      <c r="E42" s="1">
        <f>E40-E41</f>
        <v>123.59143999999999</v>
      </c>
      <c r="F42" s="1"/>
      <c r="G42" s="1"/>
      <c r="H42" s="1"/>
      <c r="I42" s="1"/>
      <c r="J42" s="1"/>
    </row>
    <row r="44" spans="1:10" x14ac:dyDescent="0.25">
      <c r="B44" s="45" t="s">
        <v>50</v>
      </c>
      <c r="C44" s="45"/>
      <c r="D44" s="45"/>
      <c r="E44" s="45"/>
      <c r="F44" s="45"/>
      <c r="G44" s="45"/>
      <c r="H44" s="45"/>
      <c r="I44" s="45"/>
      <c r="J44" s="45"/>
    </row>
    <row r="46" spans="1:10" hidden="1" x14ac:dyDescent="0.25">
      <c r="B46" s="1"/>
      <c r="C46" s="1"/>
      <c r="D46" s="1" t="s">
        <v>38</v>
      </c>
      <c r="E46" s="2">
        <v>711</v>
      </c>
      <c r="F46" s="1"/>
      <c r="G46" s="1"/>
      <c r="H46" s="1"/>
      <c r="I46" s="1"/>
      <c r="J46" s="1"/>
    </row>
    <row r="47" spans="1:10" hidden="1" x14ac:dyDescent="0.25">
      <c r="B47" s="1"/>
      <c r="C47" s="1"/>
      <c r="D47" s="1" t="s">
        <v>39</v>
      </c>
      <c r="E47" s="2">
        <v>53</v>
      </c>
      <c r="F47" s="1"/>
      <c r="G47" s="1"/>
      <c r="H47" s="1"/>
      <c r="I47" s="1"/>
      <c r="J47" s="1"/>
    </row>
    <row r="48" spans="1:10" ht="15.75" x14ac:dyDescent="0.25">
      <c r="B48" s="1"/>
      <c r="C48" s="1"/>
      <c r="D48" s="18" t="s">
        <v>41</v>
      </c>
      <c r="E48" s="20">
        <f>ROUNDUP((E47/E46)*100,1)</f>
        <v>7.5</v>
      </c>
      <c r="F48" s="1"/>
      <c r="G48" s="1"/>
      <c r="H48" s="1"/>
      <c r="I48" s="1"/>
      <c r="J48" s="1"/>
    </row>
    <row r="49" spans="2:10" hidden="1" x14ac:dyDescent="0.25">
      <c r="B49" s="1"/>
      <c r="C49" s="1"/>
      <c r="D49" s="1" t="s">
        <v>40</v>
      </c>
      <c r="E49" s="2">
        <v>70</v>
      </c>
      <c r="F49" s="1"/>
      <c r="G49" s="1"/>
      <c r="H49" s="1"/>
      <c r="I49" s="1"/>
      <c r="J49" s="1"/>
    </row>
    <row r="50" spans="2:10" ht="15.75" x14ac:dyDescent="0.25">
      <c r="B50" s="1"/>
      <c r="C50" s="1"/>
      <c r="D50" s="18" t="s">
        <v>49</v>
      </c>
      <c r="E50" s="20">
        <v>10</v>
      </c>
      <c r="F50" s="1"/>
      <c r="G50" s="1"/>
      <c r="H50" s="1"/>
      <c r="I50" s="1"/>
      <c r="J50" s="1"/>
    </row>
    <row r="51" spans="2:10" ht="15.75" hidden="1" x14ac:dyDescent="0.25">
      <c r="B51" s="1"/>
      <c r="C51" s="1"/>
      <c r="D51" s="21" t="s">
        <v>45</v>
      </c>
      <c r="E51" s="22">
        <f>E46-E49</f>
        <v>641</v>
      </c>
      <c r="F51" s="1"/>
      <c r="G51" s="1"/>
      <c r="H51" s="1"/>
      <c r="I51" s="1"/>
      <c r="J51" s="1"/>
    </row>
    <row r="52" spans="2:10" hidden="1" x14ac:dyDescent="0.25">
      <c r="B52" s="1"/>
      <c r="C52" s="1"/>
      <c r="D52" s="1" t="s">
        <v>42</v>
      </c>
      <c r="E52" s="2">
        <v>487</v>
      </c>
      <c r="F52" s="1"/>
      <c r="G52" s="1"/>
      <c r="H52" s="1"/>
      <c r="I52" s="1"/>
      <c r="J52" s="1"/>
    </row>
    <row r="53" spans="2:10" ht="15.75" x14ac:dyDescent="0.25">
      <c r="B53" s="1"/>
      <c r="C53" s="1"/>
      <c r="D53" s="18" t="s">
        <v>46</v>
      </c>
      <c r="E53" s="20">
        <v>75</v>
      </c>
      <c r="F53" s="1"/>
      <c r="G53" s="1"/>
      <c r="H53" s="1"/>
      <c r="I53" s="1"/>
      <c r="J53" s="1"/>
    </row>
    <row r="54" spans="2:10" hidden="1" x14ac:dyDescent="0.25">
      <c r="B54" s="1"/>
      <c r="C54" s="1"/>
      <c r="D54" s="1" t="s">
        <v>43</v>
      </c>
      <c r="E54" s="2">
        <v>123</v>
      </c>
      <c r="F54" s="1"/>
      <c r="G54" s="1"/>
      <c r="H54" s="1"/>
      <c r="I54" s="1"/>
      <c r="J54" s="1"/>
    </row>
    <row r="55" spans="2:10" ht="15.75" x14ac:dyDescent="0.25">
      <c r="B55" s="1"/>
      <c r="C55" s="1"/>
      <c r="D55" s="17" t="s">
        <v>47</v>
      </c>
      <c r="E55" s="24">
        <v>20</v>
      </c>
      <c r="F55" s="1"/>
      <c r="G55" s="1"/>
      <c r="H55" s="1"/>
      <c r="I55" s="1"/>
      <c r="J55" s="1"/>
    </row>
    <row r="56" spans="2:10" hidden="1" x14ac:dyDescent="0.25">
      <c r="B56" s="1"/>
      <c r="C56" s="1"/>
      <c r="D56" s="1" t="s">
        <v>44</v>
      </c>
      <c r="E56" s="2">
        <v>30</v>
      </c>
      <c r="F56" s="1"/>
      <c r="G56" s="1"/>
      <c r="H56" s="1"/>
      <c r="I56" s="1"/>
      <c r="J56" s="1"/>
    </row>
    <row r="57" spans="2:10" ht="15.75" x14ac:dyDescent="0.25">
      <c r="B57" s="1"/>
      <c r="C57" s="1"/>
      <c r="D57" s="23" t="s">
        <v>48</v>
      </c>
      <c r="E57" s="24">
        <f>ROUNDUP((30/641)*100,1)</f>
        <v>4.6999999999999993</v>
      </c>
      <c r="F57" s="1"/>
      <c r="G57" s="1"/>
      <c r="H57" s="1"/>
      <c r="I57" s="1"/>
      <c r="J57" s="1"/>
    </row>
    <row r="58" spans="2:10" x14ac:dyDescent="0.25">
      <c r="B58" s="1"/>
      <c r="C58" s="1"/>
      <c r="D58" s="1"/>
      <c r="E58" s="1"/>
      <c r="F58" s="1"/>
      <c r="G58" s="1"/>
      <c r="H58" s="1"/>
      <c r="I58" s="1"/>
      <c r="J58" s="1"/>
    </row>
    <row r="60" spans="2:10" x14ac:dyDescent="0.25">
      <c r="B60" s="45" t="s">
        <v>51</v>
      </c>
      <c r="C60" s="45"/>
      <c r="D60" s="45"/>
      <c r="E60" s="45"/>
      <c r="F60" s="45"/>
      <c r="G60" s="45"/>
      <c r="H60" s="45"/>
      <c r="I60" s="45"/>
      <c r="J60" s="45"/>
    </row>
    <row r="61" spans="2:10" x14ac:dyDescent="0.25">
      <c r="B61" s="1"/>
      <c r="C61" s="1"/>
      <c r="D61" s="17" t="s">
        <v>52</v>
      </c>
      <c r="E61" s="19">
        <v>0.9</v>
      </c>
      <c r="F61" s="19" t="s">
        <v>53</v>
      </c>
      <c r="G61" s="17"/>
      <c r="H61" s="17"/>
      <c r="I61" s="17"/>
      <c r="J61" s="17"/>
    </row>
    <row r="62" spans="2:10" x14ac:dyDescent="0.25">
      <c r="B62" s="1"/>
      <c r="C62" s="1"/>
      <c r="D62" s="17" t="s">
        <v>54</v>
      </c>
      <c r="E62" s="19">
        <v>1</v>
      </c>
      <c r="F62" s="19" t="s">
        <v>53</v>
      </c>
      <c r="G62" s="17"/>
      <c r="H62" s="17"/>
      <c r="I62" s="17"/>
      <c r="J62" s="17"/>
    </row>
    <row r="63" spans="2:10" x14ac:dyDescent="0.25">
      <c r="B63" s="1"/>
      <c r="C63" s="1"/>
      <c r="D63" s="17" t="s">
        <v>55</v>
      </c>
      <c r="E63" s="19">
        <v>2</v>
      </c>
      <c r="F63" s="19" t="s">
        <v>56</v>
      </c>
      <c r="G63" s="17"/>
      <c r="H63" s="17"/>
      <c r="I63" s="17"/>
      <c r="J63" s="17"/>
    </row>
    <row r="65" spans="2:10" x14ac:dyDescent="0.25">
      <c r="B65" s="1"/>
      <c r="C65" s="1"/>
      <c r="D65" s="1" t="s">
        <v>57</v>
      </c>
      <c r="E65" s="25">
        <v>6500</v>
      </c>
      <c r="F65" s="25" t="s">
        <v>58</v>
      </c>
      <c r="G65" s="1"/>
      <c r="H65" s="1"/>
      <c r="I65" s="1"/>
      <c r="J65" s="1"/>
    </row>
    <row r="66" spans="2:10" x14ac:dyDescent="0.25">
      <c r="B66" s="1"/>
      <c r="C66" s="1"/>
      <c r="D66" s="1" t="s">
        <v>60</v>
      </c>
      <c r="E66" s="2">
        <f>E65*2%</f>
        <v>130</v>
      </c>
      <c r="F66" s="25" t="s">
        <v>59</v>
      </c>
      <c r="G66" s="1"/>
      <c r="H66" s="1"/>
      <c r="I66" s="1"/>
      <c r="J66" s="1"/>
    </row>
  </sheetData>
  <mergeCells count="4">
    <mergeCell ref="B3:I3"/>
    <mergeCell ref="B17:J17"/>
    <mergeCell ref="B44:J44"/>
    <mergeCell ref="B60:J6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8"/>
  <sheetViews>
    <sheetView workbookViewId="0">
      <selection activeCell="F4" sqref="F4"/>
    </sheetView>
  </sheetViews>
  <sheetFormatPr defaultRowHeight="15" x14ac:dyDescent="0.25"/>
  <cols>
    <col min="3" max="3" width="14.7109375" bestFit="1" customWidth="1"/>
  </cols>
  <sheetData>
    <row r="3" spans="2:5" x14ac:dyDescent="0.25">
      <c r="B3" s="2" t="s">
        <v>214</v>
      </c>
      <c r="C3" s="2" t="s">
        <v>215</v>
      </c>
      <c r="D3" s="2" t="s">
        <v>216</v>
      </c>
      <c r="E3" s="2" t="s">
        <v>2</v>
      </c>
    </row>
    <row r="4" spans="2:5" x14ac:dyDescent="0.25">
      <c r="B4" s="2">
        <v>1</v>
      </c>
      <c r="C4" s="2" t="s">
        <v>217</v>
      </c>
      <c r="D4" s="2">
        <v>64</v>
      </c>
      <c r="E4" s="2" t="s">
        <v>219</v>
      </c>
    </row>
    <row r="5" spans="2:5" x14ac:dyDescent="0.25">
      <c r="B5" s="2">
        <v>2</v>
      </c>
      <c r="C5" s="2" t="s">
        <v>218</v>
      </c>
      <c r="D5" s="2">
        <v>69</v>
      </c>
      <c r="E5" s="2" t="s">
        <v>219</v>
      </c>
    </row>
    <row r="6" spans="2:5" x14ac:dyDescent="0.25">
      <c r="B6" s="2"/>
      <c r="C6" s="2"/>
      <c r="D6" s="2">
        <f>D4+D5</f>
        <v>133</v>
      </c>
      <c r="E6" s="2" t="s">
        <v>219</v>
      </c>
    </row>
    <row r="7" spans="2:5" x14ac:dyDescent="0.25">
      <c r="B7" s="2"/>
      <c r="C7" s="2" t="s">
        <v>220</v>
      </c>
      <c r="D7" s="49">
        <f>D6*10%</f>
        <v>13.3</v>
      </c>
      <c r="E7" s="2" t="s">
        <v>219</v>
      </c>
    </row>
    <row r="8" spans="2:5" x14ac:dyDescent="0.25">
      <c r="B8" s="2"/>
      <c r="C8" s="2"/>
      <c r="D8" s="2">
        <f>D6+D7</f>
        <v>146.30000000000001</v>
      </c>
      <c r="E8" s="2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0"/>
  <sheetViews>
    <sheetView workbookViewId="0">
      <selection activeCell="J10" sqref="J10"/>
    </sheetView>
  </sheetViews>
  <sheetFormatPr defaultRowHeight="15" x14ac:dyDescent="0.25"/>
  <cols>
    <col min="3" max="3" width="18.85546875" customWidth="1"/>
    <col min="4" max="4" width="14.140625" customWidth="1"/>
    <col min="7" max="7" width="13" customWidth="1"/>
  </cols>
  <sheetData>
    <row r="2" spans="3:7" x14ac:dyDescent="0.25">
      <c r="C2" s="47" t="s">
        <v>213</v>
      </c>
      <c r="D2" s="47"/>
      <c r="E2" s="47"/>
      <c r="F2" s="47"/>
      <c r="G2" s="47"/>
    </row>
    <row r="3" spans="3:7" ht="19.5" x14ac:dyDescent="0.3">
      <c r="C3" s="36" t="s">
        <v>75</v>
      </c>
      <c r="D3" s="36" t="s">
        <v>94</v>
      </c>
      <c r="E3" s="36" t="s">
        <v>210</v>
      </c>
      <c r="F3" s="38" t="s">
        <v>211</v>
      </c>
      <c r="G3" s="38" t="s">
        <v>212</v>
      </c>
    </row>
    <row r="4" spans="3:7" ht="19.5" x14ac:dyDescent="0.3">
      <c r="C4" s="36" t="s">
        <v>61</v>
      </c>
      <c r="D4" s="37">
        <v>0.125</v>
      </c>
      <c r="E4" s="37">
        <v>73.400000000000006</v>
      </c>
      <c r="F4" s="37">
        <f>E4*D4</f>
        <v>9.1750000000000007</v>
      </c>
      <c r="G4" s="37">
        <f>SUM(F4:F19)</f>
        <v>64.972000000000008</v>
      </c>
    </row>
    <row r="5" spans="3:7" ht="23.25" customHeight="1" x14ac:dyDescent="0.3">
      <c r="C5" s="36" t="s">
        <v>62</v>
      </c>
      <c r="D5" s="37">
        <v>0.1</v>
      </c>
      <c r="E5" s="37">
        <v>44</v>
      </c>
      <c r="F5" s="37">
        <f t="shared" ref="F5:F19" si="0">E5*D5</f>
        <v>4.4000000000000004</v>
      </c>
      <c r="G5" s="1"/>
    </row>
    <row r="6" spans="3:7" ht="19.5" x14ac:dyDescent="0.3">
      <c r="C6" s="38" t="s">
        <v>63</v>
      </c>
      <c r="D6" s="37">
        <v>0.1</v>
      </c>
      <c r="E6" s="37">
        <v>19.600000000000001</v>
      </c>
      <c r="F6" s="37">
        <f t="shared" si="0"/>
        <v>1.9600000000000002</v>
      </c>
      <c r="G6" s="1"/>
    </row>
    <row r="7" spans="3:7" ht="19.5" x14ac:dyDescent="0.3">
      <c r="C7" s="36" t="s">
        <v>64</v>
      </c>
      <c r="D7" s="37">
        <v>0.16500000000000001</v>
      </c>
      <c r="E7" s="37">
        <v>112.5</v>
      </c>
      <c r="F7" s="37">
        <f t="shared" si="0"/>
        <v>18.5625</v>
      </c>
      <c r="G7" s="1"/>
    </row>
    <row r="8" spans="3:7" ht="19.5" x14ac:dyDescent="0.3">
      <c r="C8" s="39" t="s">
        <v>65</v>
      </c>
      <c r="D8" s="37">
        <v>0.115</v>
      </c>
      <c r="E8" s="37">
        <v>41.4</v>
      </c>
      <c r="F8" s="37">
        <f t="shared" si="0"/>
        <v>4.7610000000000001</v>
      </c>
      <c r="G8" s="1"/>
    </row>
    <row r="9" spans="3:7" ht="19.5" x14ac:dyDescent="0.3">
      <c r="C9" s="36" t="s">
        <v>66</v>
      </c>
      <c r="D9" s="37">
        <v>0.125</v>
      </c>
      <c r="E9" s="37">
        <v>67.8</v>
      </c>
      <c r="F9" s="37">
        <f t="shared" si="0"/>
        <v>8.4749999999999996</v>
      </c>
      <c r="G9" s="1"/>
    </row>
    <row r="10" spans="3:7" ht="19.5" x14ac:dyDescent="0.3">
      <c r="C10" s="36" t="s">
        <v>67</v>
      </c>
      <c r="D10" s="37">
        <v>0.13500000000000001</v>
      </c>
      <c r="E10" s="37">
        <v>39</v>
      </c>
      <c r="F10" s="37">
        <f t="shared" si="0"/>
        <v>5.2650000000000006</v>
      </c>
      <c r="G10" s="1"/>
    </row>
    <row r="11" spans="3:7" ht="19.5" x14ac:dyDescent="0.3">
      <c r="C11" s="36" t="s">
        <v>72</v>
      </c>
      <c r="D11" s="37">
        <v>0.125</v>
      </c>
      <c r="E11" s="37">
        <v>20.100000000000001</v>
      </c>
      <c r="F11" s="37">
        <f t="shared" si="0"/>
        <v>2.5125000000000002</v>
      </c>
      <c r="G11" s="1"/>
    </row>
    <row r="12" spans="3:7" ht="19.5" x14ac:dyDescent="0.3">
      <c r="C12" s="36" t="s">
        <v>73</v>
      </c>
      <c r="D12" s="37">
        <v>0.13500000000000001</v>
      </c>
      <c r="E12" s="37">
        <v>18.5</v>
      </c>
      <c r="F12" s="37">
        <f t="shared" si="0"/>
        <v>2.4975000000000001</v>
      </c>
      <c r="G12" s="1"/>
    </row>
    <row r="13" spans="3:7" ht="19.5" x14ac:dyDescent="0.3">
      <c r="C13" s="36" t="s">
        <v>70</v>
      </c>
      <c r="D13" s="37">
        <v>0.125</v>
      </c>
      <c r="E13" s="37">
        <v>7.6</v>
      </c>
      <c r="F13" s="37">
        <f t="shared" si="0"/>
        <v>0.95</v>
      </c>
      <c r="G13" s="1"/>
    </row>
    <row r="14" spans="3:7" ht="19.5" x14ac:dyDescent="0.3">
      <c r="C14" s="36" t="s">
        <v>71</v>
      </c>
      <c r="D14" s="37">
        <v>0.125</v>
      </c>
      <c r="E14" s="37">
        <v>23.4</v>
      </c>
      <c r="F14" s="37">
        <f t="shared" si="0"/>
        <v>2.9249999999999998</v>
      </c>
      <c r="G14" s="1"/>
    </row>
    <row r="15" spans="3:7" ht="19.5" x14ac:dyDescent="0.3">
      <c r="C15" s="36" t="s">
        <v>74</v>
      </c>
      <c r="D15" s="37">
        <v>0.15</v>
      </c>
      <c r="E15" s="37">
        <v>4.3</v>
      </c>
      <c r="F15" s="37">
        <f t="shared" si="0"/>
        <v>0.64499999999999991</v>
      </c>
      <c r="G15" s="1"/>
    </row>
    <row r="16" spans="3:7" ht="19.5" x14ac:dyDescent="0.3">
      <c r="C16" s="36" t="s">
        <v>68</v>
      </c>
      <c r="D16" s="37">
        <v>0.125</v>
      </c>
      <c r="E16" s="37">
        <v>6.5</v>
      </c>
      <c r="F16" s="37">
        <f t="shared" si="0"/>
        <v>0.8125</v>
      </c>
      <c r="G16" s="1"/>
    </row>
    <row r="17" spans="3:7" ht="19.5" x14ac:dyDescent="0.3">
      <c r="C17" s="36" t="s">
        <v>69</v>
      </c>
      <c r="D17" s="37">
        <v>0.15</v>
      </c>
      <c r="E17" s="37">
        <v>2.1</v>
      </c>
      <c r="F17" s="37">
        <f t="shared" si="0"/>
        <v>0.315</v>
      </c>
      <c r="G17" s="1"/>
    </row>
    <row r="18" spans="3:7" ht="19.5" x14ac:dyDescent="0.3">
      <c r="C18" s="38" t="s">
        <v>76</v>
      </c>
      <c r="D18" s="41">
        <v>0.16500000000000001</v>
      </c>
      <c r="E18" s="37"/>
      <c r="F18" s="37">
        <f t="shared" si="0"/>
        <v>0</v>
      </c>
      <c r="G18" s="1"/>
    </row>
    <row r="19" spans="3:7" ht="19.5" x14ac:dyDescent="0.3">
      <c r="C19" s="38" t="s">
        <v>209</v>
      </c>
      <c r="D19" s="40">
        <v>0.16500000000000001</v>
      </c>
      <c r="E19" s="37">
        <v>10.4</v>
      </c>
      <c r="F19" s="37">
        <f t="shared" si="0"/>
        <v>1.7160000000000002</v>
      </c>
      <c r="G19" s="1"/>
    </row>
    <row r="20" spans="3:7" ht="19.5" x14ac:dyDescent="0.3">
      <c r="C20" s="40"/>
      <c r="D20" s="40"/>
      <c r="E20" s="37"/>
      <c r="F20" s="37"/>
      <c r="G20" s="1"/>
    </row>
  </sheetData>
  <mergeCells count="1">
    <mergeCell ref="C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35"/>
  <sheetViews>
    <sheetView topLeftCell="A121" workbookViewId="0">
      <selection activeCell="J134" sqref="J134"/>
    </sheetView>
  </sheetViews>
  <sheetFormatPr defaultRowHeight="15" x14ac:dyDescent="0.25"/>
  <cols>
    <col min="12" max="12" width="10.140625" bestFit="1" customWidth="1"/>
  </cols>
  <sheetData>
    <row r="2" spans="3:8" ht="19.5" x14ac:dyDescent="0.3">
      <c r="C2" s="46" t="s">
        <v>208</v>
      </c>
      <c r="D2" s="46"/>
      <c r="E2" s="46"/>
      <c r="F2" s="46"/>
      <c r="G2" s="46"/>
      <c r="H2" s="46"/>
    </row>
    <row r="3" spans="3:8" x14ac:dyDescent="0.25">
      <c r="C3" s="1"/>
      <c r="D3" s="2" t="s">
        <v>160</v>
      </c>
      <c r="E3" s="2" t="s">
        <v>159</v>
      </c>
      <c r="F3" s="2" t="s">
        <v>158</v>
      </c>
      <c r="G3" s="2" t="s">
        <v>157</v>
      </c>
      <c r="H3" s="2" t="s">
        <v>156</v>
      </c>
    </row>
    <row r="4" spans="3:8" ht="15.75" x14ac:dyDescent="0.25">
      <c r="C4" s="30" t="s">
        <v>77</v>
      </c>
      <c r="D4" s="22">
        <v>2</v>
      </c>
      <c r="E4" s="2">
        <v>0.23</v>
      </c>
      <c r="F4" s="2">
        <v>0.6</v>
      </c>
      <c r="G4" s="2">
        <v>2.95</v>
      </c>
      <c r="H4" s="13">
        <f>D4*E4*F4*G4</f>
        <v>0.81420000000000015</v>
      </c>
    </row>
    <row r="5" spans="3:8" ht="15.75" x14ac:dyDescent="0.25">
      <c r="C5" s="31" t="s">
        <v>85</v>
      </c>
      <c r="D5" s="22">
        <v>1</v>
      </c>
      <c r="E5" s="2">
        <v>0.23</v>
      </c>
      <c r="F5" s="2">
        <v>0.6</v>
      </c>
      <c r="G5" s="2">
        <v>2.9</v>
      </c>
      <c r="H5" s="13">
        <f t="shared" ref="H5:H69" si="0">D5*E5*F5*G5</f>
        <v>0.4002</v>
      </c>
    </row>
    <row r="6" spans="3:8" ht="15.75" x14ac:dyDescent="0.25">
      <c r="C6" s="31" t="s">
        <v>161</v>
      </c>
      <c r="D6" s="22">
        <v>1</v>
      </c>
      <c r="E6" s="2">
        <v>0.23</v>
      </c>
      <c r="F6" s="2">
        <v>0.6</v>
      </c>
      <c r="G6" s="2">
        <v>2.89</v>
      </c>
      <c r="H6" s="13">
        <f t="shared" si="0"/>
        <v>0.39882000000000006</v>
      </c>
    </row>
    <row r="7" spans="3:8" ht="15.75" x14ac:dyDescent="0.25">
      <c r="C7" s="31" t="s">
        <v>78</v>
      </c>
      <c r="D7" s="22">
        <v>1</v>
      </c>
      <c r="E7" s="2">
        <v>0.23</v>
      </c>
      <c r="F7" s="2">
        <v>0.6</v>
      </c>
      <c r="G7" s="2">
        <v>2.95</v>
      </c>
      <c r="H7" s="13">
        <f t="shared" si="0"/>
        <v>0.40710000000000007</v>
      </c>
    </row>
    <row r="8" spans="3:8" ht="15.75" x14ac:dyDescent="0.25">
      <c r="C8" s="31" t="s">
        <v>79</v>
      </c>
      <c r="D8" s="22">
        <v>1</v>
      </c>
      <c r="E8" s="2">
        <v>0.23</v>
      </c>
      <c r="F8" s="2">
        <v>0.6</v>
      </c>
      <c r="G8" s="2">
        <v>3.05</v>
      </c>
      <c r="H8" s="13">
        <f t="shared" si="0"/>
        <v>0.4209</v>
      </c>
    </row>
    <row r="9" spans="3:8" ht="15.75" x14ac:dyDescent="0.25">
      <c r="C9" s="31" t="s">
        <v>80</v>
      </c>
      <c r="D9" s="22">
        <v>1</v>
      </c>
      <c r="E9" s="2">
        <v>0.23</v>
      </c>
      <c r="F9" s="2">
        <v>0.6</v>
      </c>
      <c r="G9" s="2">
        <v>2.9</v>
      </c>
      <c r="H9" s="13">
        <f t="shared" si="0"/>
        <v>0.4002</v>
      </c>
    </row>
    <row r="10" spans="3:8" ht="15.75" x14ac:dyDescent="0.25">
      <c r="C10" s="31" t="s">
        <v>162</v>
      </c>
      <c r="D10" s="22">
        <v>1</v>
      </c>
      <c r="E10" s="2">
        <v>0.23</v>
      </c>
      <c r="F10" s="2">
        <v>0.6</v>
      </c>
      <c r="G10" s="2">
        <v>3.08</v>
      </c>
      <c r="H10" s="13">
        <f t="shared" si="0"/>
        <v>0.42504000000000003</v>
      </c>
    </row>
    <row r="11" spans="3:8" ht="15.75" x14ac:dyDescent="0.25">
      <c r="C11" s="31" t="s">
        <v>81</v>
      </c>
      <c r="D11" s="32">
        <v>1</v>
      </c>
      <c r="E11" s="2">
        <v>0.23</v>
      </c>
      <c r="F11" s="2">
        <v>0.6</v>
      </c>
      <c r="G11" s="2">
        <v>2.75</v>
      </c>
      <c r="H11" s="13">
        <f t="shared" si="0"/>
        <v>0.37950000000000006</v>
      </c>
    </row>
    <row r="12" spans="3:8" ht="15.75" x14ac:dyDescent="0.25">
      <c r="C12" s="31" t="s">
        <v>83</v>
      </c>
      <c r="D12" s="32">
        <v>1</v>
      </c>
      <c r="E12" s="2">
        <v>0.23</v>
      </c>
      <c r="F12" s="2">
        <v>0.6</v>
      </c>
      <c r="G12" s="2">
        <v>2.75</v>
      </c>
      <c r="H12" s="13">
        <f t="shared" si="0"/>
        <v>0.37950000000000006</v>
      </c>
    </row>
    <row r="13" spans="3:8" ht="15.75" x14ac:dyDescent="0.25">
      <c r="C13" s="31" t="s">
        <v>163</v>
      </c>
      <c r="D13" s="32">
        <v>1</v>
      </c>
      <c r="E13" s="2">
        <v>0.23</v>
      </c>
      <c r="F13" s="2">
        <v>0.6</v>
      </c>
      <c r="G13" s="2">
        <v>2.93</v>
      </c>
      <c r="H13" s="13">
        <f t="shared" si="0"/>
        <v>0.40434000000000003</v>
      </c>
    </row>
    <row r="14" spans="3:8" ht="15.75" x14ac:dyDescent="0.25">
      <c r="C14" s="31" t="s">
        <v>164</v>
      </c>
      <c r="D14" s="32">
        <v>2</v>
      </c>
      <c r="E14" s="2">
        <v>0.23</v>
      </c>
      <c r="F14" s="2">
        <v>0.6</v>
      </c>
      <c r="G14" s="2">
        <v>2.66</v>
      </c>
      <c r="H14" s="13">
        <f t="shared" si="0"/>
        <v>0.73416000000000015</v>
      </c>
    </row>
    <row r="15" spans="3:8" ht="15.75" x14ac:dyDescent="0.25">
      <c r="C15" s="31" t="s">
        <v>82</v>
      </c>
      <c r="D15" s="32">
        <v>2</v>
      </c>
      <c r="E15" s="2">
        <v>0.23</v>
      </c>
      <c r="F15" s="2">
        <v>0.6</v>
      </c>
      <c r="G15" s="2">
        <v>2.9</v>
      </c>
      <c r="H15" s="13">
        <f t="shared" si="0"/>
        <v>0.8004</v>
      </c>
    </row>
    <row r="16" spans="3:8" ht="15.75" x14ac:dyDescent="0.25">
      <c r="C16" s="31" t="s">
        <v>84</v>
      </c>
      <c r="D16" s="32">
        <v>4</v>
      </c>
      <c r="E16" s="2">
        <v>0.23</v>
      </c>
      <c r="F16" s="2">
        <v>0.6</v>
      </c>
      <c r="G16" s="2">
        <v>2.86</v>
      </c>
      <c r="H16" s="13">
        <f t="shared" si="0"/>
        <v>1.5787200000000001</v>
      </c>
    </row>
    <row r="17" spans="3:8" ht="15.75" x14ac:dyDescent="0.25">
      <c r="C17" s="31" t="s">
        <v>165</v>
      </c>
      <c r="D17" s="32">
        <v>1</v>
      </c>
      <c r="E17" s="2">
        <v>0.23</v>
      </c>
      <c r="F17" s="2">
        <v>0.6</v>
      </c>
      <c r="G17" s="2">
        <v>2.85</v>
      </c>
      <c r="H17" s="13">
        <f t="shared" si="0"/>
        <v>0.39330000000000004</v>
      </c>
    </row>
    <row r="18" spans="3:8" ht="15.75" x14ac:dyDescent="0.25">
      <c r="C18" s="31" t="s">
        <v>86</v>
      </c>
      <c r="D18" s="32">
        <v>2</v>
      </c>
      <c r="E18" s="2">
        <v>0.23</v>
      </c>
      <c r="F18" s="2">
        <v>0.6</v>
      </c>
      <c r="G18" s="2">
        <v>3.01</v>
      </c>
      <c r="H18" s="13">
        <f t="shared" si="0"/>
        <v>0.83076000000000005</v>
      </c>
    </row>
    <row r="19" spans="3:8" ht="15.75" x14ac:dyDescent="0.25">
      <c r="C19" s="31" t="s">
        <v>88</v>
      </c>
      <c r="D19" s="32">
        <v>2</v>
      </c>
      <c r="E19" s="2">
        <v>0.23</v>
      </c>
      <c r="F19" s="2">
        <v>0.6</v>
      </c>
      <c r="G19" s="2">
        <v>2.86</v>
      </c>
      <c r="H19" s="13">
        <f t="shared" si="0"/>
        <v>0.78936000000000006</v>
      </c>
    </row>
    <row r="20" spans="3:8" ht="15.75" x14ac:dyDescent="0.25">
      <c r="C20" s="31" t="s">
        <v>90</v>
      </c>
      <c r="D20" s="32">
        <v>2</v>
      </c>
      <c r="E20" s="2">
        <v>0.23</v>
      </c>
      <c r="F20" s="2">
        <v>0.6</v>
      </c>
      <c r="G20" s="2">
        <v>2.86</v>
      </c>
      <c r="H20" s="13">
        <f t="shared" si="0"/>
        <v>0.78936000000000006</v>
      </c>
    </row>
    <row r="21" spans="3:8" ht="15.75" x14ac:dyDescent="0.25">
      <c r="C21" s="31" t="s">
        <v>91</v>
      </c>
      <c r="D21" s="32">
        <v>2</v>
      </c>
      <c r="E21" s="2">
        <v>0.23</v>
      </c>
      <c r="F21" s="2">
        <v>0.6</v>
      </c>
      <c r="G21" s="2">
        <v>2.86</v>
      </c>
      <c r="H21" s="13">
        <f t="shared" si="0"/>
        <v>0.78936000000000006</v>
      </c>
    </row>
    <row r="22" spans="3:8" ht="15.75" x14ac:dyDescent="0.25">
      <c r="C22" s="31" t="s">
        <v>87</v>
      </c>
      <c r="D22" s="32">
        <v>1</v>
      </c>
      <c r="E22" s="2">
        <v>0.3</v>
      </c>
      <c r="F22" s="2">
        <v>0.6</v>
      </c>
      <c r="G22" s="2">
        <v>2.9630000000000001</v>
      </c>
      <c r="H22" s="13">
        <f t="shared" si="0"/>
        <v>0.53334000000000004</v>
      </c>
    </row>
    <row r="23" spans="3:8" ht="15.75" x14ac:dyDescent="0.25">
      <c r="C23" s="31" t="s">
        <v>89</v>
      </c>
      <c r="D23" s="32">
        <v>2</v>
      </c>
      <c r="E23" s="2">
        <v>0.3</v>
      </c>
      <c r="F23" s="2">
        <v>0.6</v>
      </c>
      <c r="G23" s="2">
        <v>2.75</v>
      </c>
      <c r="H23" s="13">
        <f t="shared" si="0"/>
        <v>0.99</v>
      </c>
    </row>
    <row r="24" spans="3:8" ht="15.75" x14ac:dyDescent="0.25">
      <c r="C24" s="31" t="s">
        <v>92</v>
      </c>
      <c r="D24" s="32">
        <v>1</v>
      </c>
      <c r="E24" s="2">
        <v>0.23</v>
      </c>
      <c r="F24" s="2">
        <v>0.6</v>
      </c>
      <c r="G24" s="2">
        <v>2.9</v>
      </c>
      <c r="H24" s="13">
        <f t="shared" si="0"/>
        <v>0.4002</v>
      </c>
    </row>
    <row r="25" spans="3:8" ht="15.75" x14ac:dyDescent="0.25">
      <c r="C25" s="31" t="s">
        <v>93</v>
      </c>
      <c r="D25" s="32">
        <v>2</v>
      </c>
      <c r="E25" s="2">
        <v>0.23</v>
      </c>
      <c r="F25" s="2">
        <v>0.6</v>
      </c>
      <c r="G25" s="2">
        <v>4.93</v>
      </c>
      <c r="H25" s="13">
        <f t="shared" si="0"/>
        <v>1.3606800000000001</v>
      </c>
    </row>
    <row r="26" spans="3:8" ht="15.75" x14ac:dyDescent="0.25">
      <c r="C26" s="31" t="s">
        <v>194</v>
      </c>
      <c r="D26" s="32">
        <v>2</v>
      </c>
      <c r="E26" s="2">
        <v>0.15</v>
      </c>
      <c r="F26" s="2">
        <v>0.6</v>
      </c>
      <c r="G26" s="2">
        <v>1.22</v>
      </c>
      <c r="H26" s="13">
        <f t="shared" si="0"/>
        <v>0.21959999999999999</v>
      </c>
    </row>
    <row r="27" spans="3:8" ht="15.75" x14ac:dyDescent="0.25">
      <c r="C27" s="31" t="s">
        <v>166</v>
      </c>
      <c r="D27" s="32">
        <v>2</v>
      </c>
      <c r="E27" s="2">
        <v>0.23</v>
      </c>
      <c r="F27" s="2">
        <v>0.6</v>
      </c>
      <c r="G27" s="2">
        <v>3.06</v>
      </c>
      <c r="H27" s="13">
        <f t="shared" si="0"/>
        <v>0.84456000000000009</v>
      </c>
    </row>
    <row r="28" spans="3:8" ht="15.75" x14ac:dyDescent="0.25">
      <c r="C28" s="31" t="s">
        <v>195</v>
      </c>
      <c r="D28" s="32">
        <v>1</v>
      </c>
      <c r="E28" s="2">
        <v>0.23</v>
      </c>
      <c r="F28" s="2">
        <v>0.4</v>
      </c>
      <c r="G28" s="2">
        <v>4.6900000000000004</v>
      </c>
      <c r="H28" s="13">
        <f t="shared" si="0"/>
        <v>0.43148000000000009</v>
      </c>
    </row>
    <row r="29" spans="3:8" ht="15.75" x14ac:dyDescent="0.25">
      <c r="C29" s="31" t="s">
        <v>196</v>
      </c>
      <c r="D29" s="32">
        <v>1</v>
      </c>
      <c r="E29" s="2">
        <v>0.23</v>
      </c>
      <c r="F29" s="2">
        <v>0.4</v>
      </c>
      <c r="G29" s="2">
        <v>4.3899999999999997</v>
      </c>
      <c r="H29" s="13">
        <f t="shared" si="0"/>
        <v>0.40388000000000002</v>
      </c>
    </row>
    <row r="30" spans="3:8" ht="15.75" x14ac:dyDescent="0.25">
      <c r="C30" s="31" t="s">
        <v>197</v>
      </c>
      <c r="D30" s="32">
        <v>2</v>
      </c>
      <c r="E30" s="2">
        <v>0.23</v>
      </c>
      <c r="F30" s="2">
        <v>0.4</v>
      </c>
      <c r="G30" s="2">
        <v>3.06</v>
      </c>
      <c r="H30" s="13">
        <f t="shared" si="0"/>
        <v>0.5630400000000001</v>
      </c>
    </row>
    <row r="31" spans="3:8" ht="15.75" x14ac:dyDescent="0.25">
      <c r="C31" s="31" t="s">
        <v>167</v>
      </c>
      <c r="D31" s="32">
        <v>1</v>
      </c>
      <c r="E31" s="2">
        <v>0.23</v>
      </c>
      <c r="F31" s="2">
        <v>0.6</v>
      </c>
      <c r="G31" s="2">
        <v>2.9</v>
      </c>
      <c r="H31" s="13">
        <f t="shared" si="0"/>
        <v>0.4002</v>
      </c>
    </row>
    <row r="32" spans="3:8" ht="15.75" x14ac:dyDescent="0.25">
      <c r="C32" s="31" t="s">
        <v>168</v>
      </c>
      <c r="D32" s="32">
        <v>1</v>
      </c>
      <c r="E32" s="2">
        <v>0.23</v>
      </c>
      <c r="F32" s="2">
        <v>0.6</v>
      </c>
      <c r="G32" s="2">
        <v>0.74</v>
      </c>
      <c r="H32" s="13">
        <f t="shared" si="0"/>
        <v>0.10212</v>
      </c>
    </row>
    <row r="33" spans="3:8" ht="15.75" x14ac:dyDescent="0.25">
      <c r="C33" s="31" t="s">
        <v>169</v>
      </c>
      <c r="D33" s="32">
        <v>1</v>
      </c>
      <c r="E33" s="2">
        <v>0.23</v>
      </c>
      <c r="F33" s="2">
        <v>0.6</v>
      </c>
      <c r="G33" s="2">
        <v>4.1399999999999997</v>
      </c>
      <c r="H33" s="13">
        <f t="shared" si="0"/>
        <v>0.57132000000000005</v>
      </c>
    </row>
    <row r="34" spans="3:8" ht="15.75" x14ac:dyDescent="0.25">
      <c r="C34" s="31" t="s">
        <v>170</v>
      </c>
      <c r="D34" s="32">
        <v>2</v>
      </c>
      <c r="E34" s="2">
        <v>0.23</v>
      </c>
      <c r="F34" s="2">
        <v>0.6</v>
      </c>
      <c r="G34" s="2">
        <v>5.37</v>
      </c>
      <c r="H34" s="13">
        <f t="shared" si="0"/>
        <v>1.4821200000000001</v>
      </c>
    </row>
    <row r="35" spans="3:8" ht="15.75" x14ac:dyDescent="0.25">
      <c r="C35" s="31" t="s">
        <v>198</v>
      </c>
      <c r="D35" s="32">
        <v>2</v>
      </c>
      <c r="E35" s="2">
        <v>0.23</v>
      </c>
      <c r="F35" s="2">
        <v>0.4</v>
      </c>
      <c r="G35" s="2">
        <v>0.54</v>
      </c>
      <c r="H35" s="13">
        <f t="shared" si="0"/>
        <v>9.9360000000000018E-2</v>
      </c>
    </row>
    <row r="36" spans="3:8" ht="15.75" x14ac:dyDescent="0.25">
      <c r="C36" s="31" t="s">
        <v>171</v>
      </c>
      <c r="D36" s="32">
        <v>1</v>
      </c>
      <c r="E36" s="2">
        <v>0.23</v>
      </c>
      <c r="F36" s="2">
        <v>0.6</v>
      </c>
      <c r="G36" s="2">
        <v>5.99</v>
      </c>
      <c r="H36" s="13">
        <f t="shared" si="0"/>
        <v>0.82662000000000013</v>
      </c>
    </row>
    <row r="37" spans="3:8" ht="15.75" x14ac:dyDescent="0.25">
      <c r="C37" s="31" t="s">
        <v>172</v>
      </c>
      <c r="D37" s="32">
        <v>7</v>
      </c>
      <c r="E37" s="2">
        <v>0.23</v>
      </c>
      <c r="F37" s="2">
        <v>0.6</v>
      </c>
      <c r="G37" s="9">
        <v>1.0128571428571429</v>
      </c>
      <c r="H37" s="13">
        <f t="shared" si="0"/>
        <v>0.97841999999999996</v>
      </c>
    </row>
    <row r="38" spans="3:8" ht="15.75" x14ac:dyDescent="0.25">
      <c r="C38" s="31" t="s">
        <v>173</v>
      </c>
      <c r="D38" s="32">
        <v>2</v>
      </c>
      <c r="E38" s="2">
        <v>0.23</v>
      </c>
      <c r="F38" s="2">
        <v>0.6</v>
      </c>
      <c r="G38" s="2">
        <v>1.22</v>
      </c>
      <c r="H38" s="13">
        <f t="shared" si="0"/>
        <v>0.33672000000000002</v>
      </c>
    </row>
    <row r="39" spans="3:8" ht="15.75" x14ac:dyDescent="0.25">
      <c r="C39" s="31" t="s">
        <v>199</v>
      </c>
      <c r="D39" s="32">
        <v>1</v>
      </c>
      <c r="E39" s="2">
        <v>0.3</v>
      </c>
      <c r="F39" s="2">
        <v>0.6</v>
      </c>
      <c r="G39" s="2">
        <v>4.8499999999999996</v>
      </c>
      <c r="H39" s="13">
        <f t="shared" si="0"/>
        <v>0.87299999999999989</v>
      </c>
    </row>
    <row r="40" spans="3:8" ht="15.75" x14ac:dyDescent="0.25">
      <c r="C40" s="31" t="s">
        <v>174</v>
      </c>
      <c r="D40" s="32">
        <v>1</v>
      </c>
      <c r="E40" s="2">
        <v>0.23</v>
      </c>
      <c r="F40" s="2">
        <v>0.6</v>
      </c>
      <c r="G40" s="2">
        <v>4.8099999999999996</v>
      </c>
      <c r="H40" s="13">
        <f t="shared" si="0"/>
        <v>0.66378000000000004</v>
      </c>
    </row>
    <row r="41" spans="3:8" ht="15.75" x14ac:dyDescent="0.25">
      <c r="C41" s="31" t="s">
        <v>200</v>
      </c>
      <c r="D41" s="32">
        <v>1</v>
      </c>
      <c r="E41" s="2">
        <v>0.3</v>
      </c>
      <c r="F41" s="2">
        <v>0.6</v>
      </c>
      <c r="G41" s="2">
        <v>5.43</v>
      </c>
      <c r="H41" s="13">
        <f t="shared" si="0"/>
        <v>0.97739999999999994</v>
      </c>
    </row>
    <row r="42" spans="3:8" ht="15.75" x14ac:dyDescent="0.25">
      <c r="C42" s="31" t="s">
        <v>201</v>
      </c>
      <c r="D42" s="32">
        <v>1</v>
      </c>
      <c r="E42" s="2">
        <v>0.3</v>
      </c>
      <c r="F42" s="2">
        <v>0.6</v>
      </c>
      <c r="G42" s="2">
        <v>2.85</v>
      </c>
      <c r="H42" s="13">
        <f t="shared" si="0"/>
        <v>0.51300000000000001</v>
      </c>
    </row>
    <row r="43" spans="3:8" ht="15.75" x14ac:dyDescent="0.25">
      <c r="C43" s="31" t="s">
        <v>202</v>
      </c>
      <c r="D43" s="32">
        <v>1</v>
      </c>
      <c r="E43" s="2">
        <v>0.3</v>
      </c>
      <c r="F43" s="2">
        <v>0.55000000000000004</v>
      </c>
      <c r="G43" s="2">
        <v>7.78</v>
      </c>
      <c r="H43" s="13">
        <f t="shared" si="0"/>
        <v>1.2837000000000001</v>
      </c>
    </row>
    <row r="44" spans="3:8" ht="15.75" x14ac:dyDescent="0.25">
      <c r="C44" s="31" t="s">
        <v>175</v>
      </c>
      <c r="D44" s="32">
        <v>1</v>
      </c>
      <c r="E44" s="2">
        <v>0.23</v>
      </c>
      <c r="F44" s="2">
        <v>0.6</v>
      </c>
      <c r="G44" s="2">
        <v>2.5499999999999998</v>
      </c>
      <c r="H44" s="13">
        <f t="shared" si="0"/>
        <v>0.35189999999999999</v>
      </c>
    </row>
    <row r="45" spans="3:8" ht="15.75" x14ac:dyDescent="0.25">
      <c r="C45" s="31" t="s">
        <v>203</v>
      </c>
      <c r="D45" s="32">
        <v>1</v>
      </c>
      <c r="E45" s="2">
        <v>0.15</v>
      </c>
      <c r="F45" s="2">
        <v>0.6</v>
      </c>
      <c r="G45" s="2">
        <v>0.13</v>
      </c>
      <c r="H45" s="13">
        <f t="shared" si="0"/>
        <v>1.17E-2</v>
      </c>
    </row>
    <row r="46" spans="3:8" ht="15.75" x14ac:dyDescent="0.25">
      <c r="C46" s="31" t="s">
        <v>176</v>
      </c>
      <c r="D46" s="32">
        <v>1</v>
      </c>
      <c r="E46" s="2">
        <v>0.23</v>
      </c>
      <c r="F46" s="2">
        <v>0.6</v>
      </c>
      <c r="G46" s="2">
        <v>2.63</v>
      </c>
      <c r="H46" s="13">
        <f t="shared" si="0"/>
        <v>0.36294000000000004</v>
      </c>
    </row>
    <row r="47" spans="3:8" ht="15.75" x14ac:dyDescent="0.25">
      <c r="C47" s="31" t="s">
        <v>177</v>
      </c>
      <c r="D47" s="32">
        <v>1</v>
      </c>
      <c r="E47" s="2">
        <v>0.23</v>
      </c>
      <c r="F47" s="2">
        <v>0.6</v>
      </c>
      <c r="G47" s="2">
        <v>2.63</v>
      </c>
      <c r="H47" s="13">
        <f t="shared" si="0"/>
        <v>0.36294000000000004</v>
      </c>
    </row>
    <row r="48" spans="3:8" ht="15.75" x14ac:dyDescent="0.25">
      <c r="C48" s="31" t="s">
        <v>204</v>
      </c>
      <c r="D48" s="32">
        <v>4</v>
      </c>
      <c r="E48" s="2">
        <v>0.15</v>
      </c>
      <c r="F48" s="2">
        <v>0.45</v>
      </c>
      <c r="G48" s="2">
        <v>1.02</v>
      </c>
      <c r="H48" s="13">
        <f t="shared" si="0"/>
        <v>0.27540000000000003</v>
      </c>
    </row>
    <row r="49" spans="3:8" ht="15.75" x14ac:dyDescent="0.25">
      <c r="C49" s="31" t="s">
        <v>205</v>
      </c>
      <c r="D49" s="32">
        <v>1</v>
      </c>
      <c r="E49" s="2">
        <v>0.3</v>
      </c>
      <c r="F49" s="2">
        <v>0.6</v>
      </c>
      <c r="G49" s="2">
        <v>7.78</v>
      </c>
      <c r="H49" s="13">
        <f t="shared" si="0"/>
        <v>1.4004000000000001</v>
      </c>
    </row>
    <row r="50" spans="3:8" ht="15.75" x14ac:dyDescent="0.25">
      <c r="C50" s="31" t="s">
        <v>178</v>
      </c>
      <c r="D50" s="32">
        <v>1</v>
      </c>
      <c r="E50" s="2">
        <v>0.23</v>
      </c>
      <c r="F50" s="2">
        <v>0.6</v>
      </c>
      <c r="G50" s="2">
        <v>3.0649999999999999</v>
      </c>
      <c r="H50" s="13">
        <f t="shared" si="0"/>
        <v>0.42297000000000001</v>
      </c>
    </row>
    <row r="51" spans="3:8" ht="15.75" x14ac:dyDescent="0.25">
      <c r="C51" s="31" t="s">
        <v>179</v>
      </c>
      <c r="D51" s="32">
        <v>1</v>
      </c>
      <c r="E51" s="2">
        <v>0.23</v>
      </c>
      <c r="F51" s="2">
        <v>0.6</v>
      </c>
      <c r="G51" s="2">
        <v>1.0549999999999999</v>
      </c>
      <c r="H51" s="13">
        <f t="shared" si="0"/>
        <v>0.14559</v>
      </c>
    </row>
    <row r="52" spans="3:8" ht="15.75" x14ac:dyDescent="0.25">
      <c r="C52" s="33" t="s">
        <v>180</v>
      </c>
      <c r="D52" s="32">
        <v>1</v>
      </c>
      <c r="E52" s="2">
        <v>0.23</v>
      </c>
      <c r="F52" s="2">
        <v>0.6</v>
      </c>
      <c r="G52" s="2">
        <v>0.44</v>
      </c>
      <c r="H52" s="13">
        <f t="shared" si="0"/>
        <v>6.0720000000000003E-2</v>
      </c>
    </row>
    <row r="53" spans="3:8" ht="15.75" x14ac:dyDescent="0.25">
      <c r="C53" s="33" t="s">
        <v>181</v>
      </c>
      <c r="D53" s="32">
        <v>1</v>
      </c>
      <c r="E53" s="2">
        <v>0.23</v>
      </c>
      <c r="F53" s="2">
        <v>0.6</v>
      </c>
      <c r="G53" s="2">
        <v>1.65</v>
      </c>
      <c r="H53" s="13">
        <f t="shared" si="0"/>
        <v>0.22770000000000001</v>
      </c>
    </row>
    <row r="54" spans="3:8" ht="15.75" x14ac:dyDescent="0.25">
      <c r="C54" s="33" t="s">
        <v>182</v>
      </c>
      <c r="D54" s="32">
        <v>1</v>
      </c>
      <c r="E54" s="2">
        <v>0.23</v>
      </c>
      <c r="F54" s="2">
        <v>0.6</v>
      </c>
      <c r="G54" s="2">
        <v>4.21</v>
      </c>
      <c r="H54" s="13">
        <f t="shared" si="0"/>
        <v>0.58098000000000005</v>
      </c>
    </row>
    <row r="55" spans="3:8" ht="15.75" x14ac:dyDescent="0.25">
      <c r="C55" s="33" t="s">
        <v>183</v>
      </c>
      <c r="D55" s="32">
        <v>2</v>
      </c>
      <c r="E55" s="2">
        <v>0.23</v>
      </c>
      <c r="F55" s="2">
        <v>0.6</v>
      </c>
      <c r="G55" s="2">
        <v>4.085</v>
      </c>
      <c r="H55" s="13">
        <f t="shared" si="0"/>
        <v>1.1274600000000001</v>
      </c>
    </row>
    <row r="56" spans="3:8" ht="15.75" x14ac:dyDescent="0.25">
      <c r="C56" s="33" t="s">
        <v>206</v>
      </c>
      <c r="D56" s="32">
        <v>2</v>
      </c>
      <c r="E56" s="2">
        <v>0.23</v>
      </c>
      <c r="F56" s="2">
        <v>0.6</v>
      </c>
      <c r="G56" s="2">
        <v>1.83</v>
      </c>
      <c r="H56" s="13">
        <f t="shared" si="0"/>
        <v>0.50508000000000008</v>
      </c>
    </row>
    <row r="57" spans="3:8" ht="15.75" x14ac:dyDescent="0.25">
      <c r="C57" s="33" t="s">
        <v>184</v>
      </c>
      <c r="D57" s="32">
        <v>1</v>
      </c>
      <c r="E57" s="2">
        <v>0.23</v>
      </c>
      <c r="F57" s="2">
        <v>0.6</v>
      </c>
      <c r="G57" s="2">
        <v>3.48</v>
      </c>
      <c r="H57" s="13">
        <f t="shared" si="0"/>
        <v>0.48024000000000006</v>
      </c>
    </row>
    <row r="58" spans="3:8" ht="15.75" x14ac:dyDescent="0.25">
      <c r="C58" s="33" t="s">
        <v>185</v>
      </c>
      <c r="D58" s="32">
        <v>1</v>
      </c>
      <c r="E58" s="2">
        <v>0.23</v>
      </c>
      <c r="F58" s="2">
        <v>0.6</v>
      </c>
      <c r="G58" s="2">
        <v>6.51</v>
      </c>
      <c r="H58" s="13">
        <f t="shared" si="0"/>
        <v>0.89838000000000007</v>
      </c>
    </row>
    <row r="59" spans="3:8" ht="15.75" x14ac:dyDescent="0.25">
      <c r="C59" s="33" t="s">
        <v>186</v>
      </c>
      <c r="D59" s="32">
        <v>1</v>
      </c>
      <c r="E59" s="2">
        <v>0.23</v>
      </c>
      <c r="F59" s="2">
        <v>0.6</v>
      </c>
      <c r="G59" s="2">
        <v>6.51</v>
      </c>
      <c r="H59" s="13">
        <f t="shared" si="0"/>
        <v>0.89838000000000007</v>
      </c>
    </row>
    <row r="60" spans="3:8" ht="15.75" x14ac:dyDescent="0.25">
      <c r="C60" s="33" t="s">
        <v>207</v>
      </c>
      <c r="D60" s="32">
        <v>1</v>
      </c>
      <c r="E60" s="2">
        <v>0.23</v>
      </c>
      <c r="F60" s="2">
        <v>0.4</v>
      </c>
      <c r="G60" s="2">
        <v>2.16</v>
      </c>
      <c r="H60" s="13">
        <f t="shared" si="0"/>
        <v>0.19872000000000004</v>
      </c>
    </row>
    <row r="61" spans="3:8" ht="15.75" x14ac:dyDescent="0.25">
      <c r="C61" s="33" t="s">
        <v>187</v>
      </c>
      <c r="D61" s="32">
        <v>1</v>
      </c>
      <c r="E61" s="2">
        <v>0.23</v>
      </c>
      <c r="F61" s="2">
        <v>0.6</v>
      </c>
      <c r="G61" s="2">
        <v>2.95</v>
      </c>
      <c r="H61" s="13">
        <f t="shared" si="0"/>
        <v>0.40710000000000007</v>
      </c>
    </row>
    <row r="62" spans="3:8" ht="15.75" x14ac:dyDescent="0.25">
      <c r="C62" s="33" t="s">
        <v>188</v>
      </c>
      <c r="D62" s="32">
        <v>2</v>
      </c>
      <c r="E62" s="2">
        <v>0.23</v>
      </c>
      <c r="F62" s="2">
        <v>0.6</v>
      </c>
      <c r="G62" s="2">
        <v>2.66</v>
      </c>
      <c r="H62" s="13">
        <f t="shared" si="0"/>
        <v>0.73416000000000015</v>
      </c>
    </row>
    <row r="63" spans="3:8" ht="15.75" x14ac:dyDescent="0.25">
      <c r="C63" s="33" t="s">
        <v>189</v>
      </c>
      <c r="D63" s="32">
        <v>1</v>
      </c>
      <c r="E63" s="2">
        <v>0.23</v>
      </c>
      <c r="F63" s="2">
        <v>0.6</v>
      </c>
      <c r="G63" s="2">
        <v>2.9</v>
      </c>
      <c r="H63" s="13">
        <f t="shared" si="0"/>
        <v>0.4002</v>
      </c>
    </row>
    <row r="64" spans="3:8" ht="15.75" x14ac:dyDescent="0.25">
      <c r="C64" s="33" t="s">
        <v>190</v>
      </c>
      <c r="D64" s="32">
        <v>1</v>
      </c>
      <c r="E64" s="2">
        <v>0.23</v>
      </c>
      <c r="F64" s="2">
        <v>0.6</v>
      </c>
      <c r="G64" s="2">
        <v>6.06</v>
      </c>
      <c r="H64" s="13">
        <f t="shared" si="0"/>
        <v>0.83628000000000002</v>
      </c>
    </row>
    <row r="65" spans="3:8" ht="15.75" x14ac:dyDescent="0.25">
      <c r="C65" s="33" t="s">
        <v>191</v>
      </c>
      <c r="D65" s="32">
        <v>1</v>
      </c>
      <c r="E65" s="2">
        <v>0.23</v>
      </c>
      <c r="F65" s="2">
        <v>0.6</v>
      </c>
      <c r="G65" s="2">
        <v>6.2</v>
      </c>
      <c r="H65" s="13">
        <f t="shared" si="0"/>
        <v>0.85560000000000014</v>
      </c>
    </row>
    <row r="66" spans="3:8" ht="15.75" x14ac:dyDescent="0.25">
      <c r="C66" s="33" t="s">
        <v>192</v>
      </c>
      <c r="D66" s="32">
        <v>1</v>
      </c>
      <c r="E66" s="2">
        <v>0.23</v>
      </c>
      <c r="F66" s="2">
        <v>0.6</v>
      </c>
      <c r="G66" s="2">
        <v>3.72</v>
      </c>
      <c r="H66" s="13">
        <f t="shared" si="0"/>
        <v>0.51336000000000004</v>
      </c>
    </row>
    <row r="67" spans="3:8" ht="15.75" x14ac:dyDescent="0.25">
      <c r="C67" s="34" t="s">
        <v>193</v>
      </c>
      <c r="D67" s="22">
        <v>1</v>
      </c>
      <c r="E67" s="2">
        <v>0.23</v>
      </c>
      <c r="F67" s="2">
        <v>0.6</v>
      </c>
      <c r="G67" s="2">
        <v>3.99</v>
      </c>
      <c r="H67" s="13">
        <f t="shared" si="0"/>
        <v>0.55062000000000011</v>
      </c>
    </row>
    <row r="68" spans="3:8" ht="15.75" x14ac:dyDescent="0.25">
      <c r="C68" s="29" t="s">
        <v>155</v>
      </c>
      <c r="D68" s="2">
        <v>6</v>
      </c>
      <c r="E68" s="2">
        <v>0.15</v>
      </c>
      <c r="F68" s="2">
        <v>0.4</v>
      </c>
      <c r="G68" s="9">
        <v>1.1533333333333333</v>
      </c>
      <c r="H68" s="13">
        <f>D68*E68*F68*G68</f>
        <v>0.41519999999999996</v>
      </c>
    </row>
    <row r="69" spans="3:8" ht="15.75" x14ac:dyDescent="0.25">
      <c r="C69" s="27" t="s">
        <v>154</v>
      </c>
      <c r="D69" s="28">
        <v>1</v>
      </c>
      <c r="E69" s="2">
        <v>0.23</v>
      </c>
      <c r="F69" s="2">
        <v>0.6</v>
      </c>
      <c r="G69" s="9">
        <v>3.1560000000000001</v>
      </c>
      <c r="H69" s="13">
        <f t="shared" si="0"/>
        <v>0.43552800000000008</v>
      </c>
    </row>
    <row r="70" spans="3:8" ht="15.75" x14ac:dyDescent="0.25">
      <c r="C70" s="27" t="s">
        <v>153</v>
      </c>
      <c r="D70" s="28">
        <v>1</v>
      </c>
      <c r="E70" s="2">
        <v>0.23</v>
      </c>
      <c r="F70" s="2">
        <v>0.6</v>
      </c>
      <c r="G70" s="9">
        <v>2.4249999999999998</v>
      </c>
      <c r="H70" s="13">
        <f t="shared" ref="H70:H129" si="1">D70*E70*F70*G70</f>
        <v>0.33465</v>
      </c>
    </row>
    <row r="71" spans="3:8" ht="15.75" x14ac:dyDescent="0.25">
      <c r="C71" s="27" t="s">
        <v>152</v>
      </c>
      <c r="D71" s="28">
        <v>2</v>
      </c>
      <c r="E71" s="2">
        <v>0.23</v>
      </c>
      <c r="F71" s="2">
        <v>0.6</v>
      </c>
      <c r="G71" s="9">
        <v>0.91</v>
      </c>
      <c r="H71" s="13">
        <f t="shared" si="1"/>
        <v>0.25116000000000005</v>
      </c>
    </row>
    <row r="72" spans="3:8" ht="15.75" x14ac:dyDescent="0.25">
      <c r="C72" s="27" t="s">
        <v>151</v>
      </c>
      <c r="D72" s="28">
        <v>1</v>
      </c>
      <c r="E72" s="2">
        <v>0.23</v>
      </c>
      <c r="F72" s="2">
        <v>0.6</v>
      </c>
      <c r="G72" s="9">
        <v>1.42</v>
      </c>
      <c r="H72" s="13">
        <f t="shared" si="1"/>
        <v>0.19596</v>
      </c>
    </row>
    <row r="73" spans="3:8" ht="15.75" x14ac:dyDescent="0.25">
      <c r="C73" s="27" t="s">
        <v>150</v>
      </c>
      <c r="D73" s="28">
        <v>1</v>
      </c>
      <c r="E73" s="2">
        <v>0.23</v>
      </c>
      <c r="F73" s="2">
        <v>0.6</v>
      </c>
      <c r="G73" s="9">
        <v>1.046</v>
      </c>
      <c r="H73" s="13">
        <f t="shared" si="1"/>
        <v>0.144348</v>
      </c>
    </row>
    <row r="74" spans="3:8" ht="15.75" x14ac:dyDescent="0.25">
      <c r="C74" s="27" t="s">
        <v>149</v>
      </c>
      <c r="D74" s="25">
        <v>1</v>
      </c>
      <c r="E74" s="2">
        <v>0.23</v>
      </c>
      <c r="F74" s="2">
        <v>0.45</v>
      </c>
      <c r="G74" s="9">
        <v>2.77</v>
      </c>
      <c r="H74" s="13">
        <f t="shared" si="1"/>
        <v>0.28669500000000003</v>
      </c>
    </row>
    <row r="75" spans="3:8" ht="15.75" x14ac:dyDescent="0.25">
      <c r="C75" s="27" t="s">
        <v>148</v>
      </c>
      <c r="D75" s="25">
        <v>1</v>
      </c>
      <c r="E75" s="2">
        <v>0.23</v>
      </c>
      <c r="F75" s="2">
        <v>0.45</v>
      </c>
      <c r="G75" s="9">
        <v>2.44</v>
      </c>
      <c r="H75" s="13">
        <f t="shared" si="1"/>
        <v>0.25254000000000004</v>
      </c>
    </row>
    <row r="76" spans="3:8" ht="15.75" x14ac:dyDescent="0.25">
      <c r="C76" s="27" t="s">
        <v>147</v>
      </c>
      <c r="D76" s="25">
        <v>1</v>
      </c>
      <c r="E76" s="2">
        <v>0.23</v>
      </c>
      <c r="F76" s="2">
        <v>0.6</v>
      </c>
      <c r="G76" s="9">
        <v>2.4500000000000002</v>
      </c>
      <c r="H76" s="13">
        <f t="shared" si="1"/>
        <v>0.33810000000000007</v>
      </c>
    </row>
    <row r="77" spans="3:8" ht="15.75" x14ac:dyDescent="0.25">
      <c r="C77" s="27" t="s">
        <v>146</v>
      </c>
      <c r="D77" s="25">
        <v>1</v>
      </c>
      <c r="E77" s="2">
        <v>0.23</v>
      </c>
      <c r="F77" s="2">
        <v>0.6</v>
      </c>
      <c r="G77" s="9">
        <v>2.4</v>
      </c>
      <c r="H77" s="13">
        <f t="shared" si="1"/>
        <v>0.33119999999999999</v>
      </c>
    </row>
    <row r="78" spans="3:8" ht="15.75" x14ac:dyDescent="0.25">
      <c r="C78" s="27" t="s">
        <v>145</v>
      </c>
      <c r="D78" s="25">
        <v>2</v>
      </c>
      <c r="E78" s="2">
        <v>0.23</v>
      </c>
      <c r="F78" s="2">
        <v>0.6</v>
      </c>
      <c r="G78" s="9">
        <v>2.1</v>
      </c>
      <c r="H78" s="13">
        <f t="shared" si="1"/>
        <v>0.57960000000000012</v>
      </c>
    </row>
    <row r="79" spans="3:8" ht="15.75" x14ac:dyDescent="0.25">
      <c r="C79" s="27" t="s">
        <v>144</v>
      </c>
      <c r="D79" s="25">
        <v>1</v>
      </c>
      <c r="E79" s="2">
        <v>0.23</v>
      </c>
      <c r="F79" s="2">
        <v>0.6</v>
      </c>
      <c r="G79" s="9">
        <v>2.34</v>
      </c>
      <c r="H79" s="13">
        <f t="shared" si="1"/>
        <v>0.32291999999999998</v>
      </c>
    </row>
    <row r="80" spans="3:8" ht="15.75" x14ac:dyDescent="0.25">
      <c r="C80" s="27" t="s">
        <v>143</v>
      </c>
      <c r="D80" s="25">
        <v>4</v>
      </c>
      <c r="E80" s="2">
        <v>0.23</v>
      </c>
      <c r="F80" s="2">
        <v>0.6</v>
      </c>
      <c r="G80" s="9">
        <v>2.3214999999999999</v>
      </c>
      <c r="H80" s="13">
        <f t="shared" si="1"/>
        <v>1.2814680000000001</v>
      </c>
    </row>
    <row r="81" spans="3:8" ht="15.75" x14ac:dyDescent="0.25">
      <c r="C81" s="27" t="s">
        <v>142</v>
      </c>
      <c r="D81" s="25">
        <v>4</v>
      </c>
      <c r="E81" s="2">
        <v>0.23</v>
      </c>
      <c r="F81" s="2">
        <v>0.6</v>
      </c>
      <c r="G81" s="9">
        <v>2.3929999999999998</v>
      </c>
      <c r="H81" s="13">
        <f t="shared" si="1"/>
        <v>1.3209359999999999</v>
      </c>
    </row>
    <row r="82" spans="3:8" ht="15.75" x14ac:dyDescent="0.25">
      <c r="C82" s="27" t="s">
        <v>141</v>
      </c>
      <c r="D82" s="25">
        <v>1</v>
      </c>
      <c r="E82" s="2">
        <v>0.23</v>
      </c>
      <c r="F82" s="2">
        <v>0.6</v>
      </c>
      <c r="G82" s="9">
        <v>2.27</v>
      </c>
      <c r="H82" s="13">
        <f t="shared" si="1"/>
        <v>0.31326000000000004</v>
      </c>
    </row>
    <row r="83" spans="3:8" ht="15.75" x14ac:dyDescent="0.25">
      <c r="C83" s="27" t="s">
        <v>140</v>
      </c>
      <c r="D83" s="25">
        <v>1</v>
      </c>
      <c r="E83" s="2">
        <v>0.23</v>
      </c>
      <c r="F83" s="2">
        <v>0.6</v>
      </c>
      <c r="G83" s="9">
        <v>5.74</v>
      </c>
      <c r="H83" s="13">
        <f t="shared" si="1"/>
        <v>0.79212000000000005</v>
      </c>
    </row>
    <row r="84" spans="3:8" ht="15.75" x14ac:dyDescent="0.25">
      <c r="C84" s="27" t="s">
        <v>139</v>
      </c>
      <c r="D84" s="25">
        <v>1</v>
      </c>
      <c r="E84" s="2">
        <v>0.23</v>
      </c>
      <c r="F84" s="2">
        <v>0.6</v>
      </c>
      <c r="G84" s="9">
        <v>1.196</v>
      </c>
      <c r="H84" s="13">
        <f t="shared" si="1"/>
        <v>0.165048</v>
      </c>
    </row>
    <row r="85" spans="3:8" ht="15.75" x14ac:dyDescent="0.25">
      <c r="C85" s="27" t="s">
        <v>138</v>
      </c>
      <c r="D85" s="25">
        <v>1</v>
      </c>
      <c r="E85" s="2">
        <v>0.23</v>
      </c>
      <c r="F85" s="2">
        <v>0.6</v>
      </c>
      <c r="G85" s="9">
        <v>1.21</v>
      </c>
      <c r="H85" s="13">
        <f t="shared" si="1"/>
        <v>0.16698000000000002</v>
      </c>
    </row>
    <row r="86" spans="3:8" ht="15.75" x14ac:dyDescent="0.25">
      <c r="C86" s="27" t="s">
        <v>137</v>
      </c>
      <c r="D86" s="25">
        <v>1</v>
      </c>
      <c r="E86" s="2">
        <v>0.23</v>
      </c>
      <c r="F86" s="2">
        <v>0.6</v>
      </c>
      <c r="G86" s="9">
        <v>0.3</v>
      </c>
      <c r="H86" s="13">
        <f t="shared" si="1"/>
        <v>4.1399999999999999E-2</v>
      </c>
    </row>
    <row r="87" spans="3:8" ht="15.75" x14ac:dyDescent="0.25">
      <c r="C87" s="27" t="s">
        <v>136</v>
      </c>
      <c r="D87" s="25">
        <v>1</v>
      </c>
      <c r="E87" s="2">
        <v>0.23</v>
      </c>
      <c r="F87" s="2">
        <v>0.38</v>
      </c>
      <c r="G87" s="9">
        <v>3.5</v>
      </c>
      <c r="H87" s="13">
        <f t="shared" si="1"/>
        <v>0.30590000000000001</v>
      </c>
    </row>
    <row r="88" spans="3:8" ht="15.75" x14ac:dyDescent="0.25">
      <c r="C88" s="27" t="s">
        <v>135</v>
      </c>
      <c r="D88" s="25">
        <v>1</v>
      </c>
      <c r="E88" s="2">
        <v>0.23</v>
      </c>
      <c r="F88" s="2">
        <v>0.6</v>
      </c>
      <c r="G88" s="9">
        <v>1.3460000000000001</v>
      </c>
      <c r="H88" s="13">
        <f t="shared" si="1"/>
        <v>0.18574800000000002</v>
      </c>
    </row>
    <row r="89" spans="3:8" ht="15.75" x14ac:dyDescent="0.25">
      <c r="C89" s="27" t="s">
        <v>134</v>
      </c>
      <c r="D89" s="25">
        <v>1</v>
      </c>
      <c r="E89" s="2">
        <v>0.3</v>
      </c>
      <c r="F89" s="2">
        <v>0.6</v>
      </c>
      <c r="G89" s="9">
        <v>5.35</v>
      </c>
      <c r="H89" s="13">
        <f t="shared" si="1"/>
        <v>0.96299999999999986</v>
      </c>
    </row>
    <row r="90" spans="3:8" ht="15.75" x14ac:dyDescent="0.25">
      <c r="C90" s="27" t="s">
        <v>133</v>
      </c>
      <c r="D90" s="25">
        <v>1</v>
      </c>
      <c r="E90" s="2">
        <v>0.23</v>
      </c>
      <c r="F90" s="2">
        <v>0.6</v>
      </c>
      <c r="G90" s="9">
        <v>1.5</v>
      </c>
      <c r="H90" s="13">
        <f t="shared" si="1"/>
        <v>0.20700000000000002</v>
      </c>
    </row>
    <row r="91" spans="3:8" ht="15.75" x14ac:dyDescent="0.25">
      <c r="C91" s="27" t="s">
        <v>111</v>
      </c>
      <c r="D91" s="25">
        <v>1</v>
      </c>
      <c r="E91" s="2">
        <v>0.25</v>
      </c>
      <c r="F91" s="2">
        <v>0.38</v>
      </c>
      <c r="G91" s="9">
        <v>0.89600000000000002</v>
      </c>
      <c r="H91" s="13">
        <f t="shared" si="1"/>
        <v>8.5120000000000001E-2</v>
      </c>
    </row>
    <row r="92" spans="3:8" ht="15.75" x14ac:dyDescent="0.25">
      <c r="C92" s="27" t="s">
        <v>132</v>
      </c>
      <c r="D92" s="25">
        <v>1</v>
      </c>
      <c r="E92" s="2">
        <v>0.3</v>
      </c>
      <c r="F92" s="2">
        <v>0.6</v>
      </c>
      <c r="G92" s="9">
        <v>5.6</v>
      </c>
      <c r="H92" s="13">
        <f t="shared" si="1"/>
        <v>1.008</v>
      </c>
    </row>
    <row r="93" spans="3:8" ht="15.75" x14ac:dyDescent="0.25">
      <c r="C93" s="27" t="s">
        <v>131</v>
      </c>
      <c r="D93" s="25">
        <v>1</v>
      </c>
      <c r="E93" s="2">
        <v>0.23</v>
      </c>
      <c r="F93" s="2">
        <v>0.6</v>
      </c>
      <c r="G93" s="9">
        <v>2.25</v>
      </c>
      <c r="H93" s="13">
        <f t="shared" si="1"/>
        <v>0.3105</v>
      </c>
    </row>
    <row r="94" spans="3:8" ht="15.75" x14ac:dyDescent="0.25">
      <c r="C94" s="27" t="s">
        <v>130</v>
      </c>
      <c r="D94" s="25">
        <v>2</v>
      </c>
      <c r="E94" s="2">
        <v>0.23</v>
      </c>
      <c r="F94" s="2">
        <v>0.6</v>
      </c>
      <c r="G94" s="9">
        <v>2.8460000000000001</v>
      </c>
      <c r="H94" s="13">
        <f t="shared" si="1"/>
        <v>0.78549600000000008</v>
      </c>
    </row>
    <row r="95" spans="3:8" ht="15.75" x14ac:dyDescent="0.25">
      <c r="C95" s="27" t="s">
        <v>129</v>
      </c>
      <c r="D95" s="25">
        <v>4</v>
      </c>
      <c r="E95" s="2">
        <v>0.23</v>
      </c>
      <c r="F95" s="2">
        <v>0.6</v>
      </c>
      <c r="G95" s="9">
        <v>2.3929999999999998</v>
      </c>
      <c r="H95" s="13">
        <f t="shared" si="1"/>
        <v>1.3209359999999999</v>
      </c>
    </row>
    <row r="96" spans="3:8" ht="15.75" x14ac:dyDescent="0.25">
      <c r="C96" s="27" t="s">
        <v>128</v>
      </c>
      <c r="D96" s="25">
        <v>2</v>
      </c>
      <c r="E96" s="2">
        <v>0.23</v>
      </c>
      <c r="F96" s="2">
        <v>0.6</v>
      </c>
      <c r="G96" s="9">
        <v>2.4420000000000002</v>
      </c>
      <c r="H96" s="13">
        <f t="shared" si="1"/>
        <v>0.67399200000000015</v>
      </c>
    </row>
    <row r="97" spans="3:8" ht="15.75" x14ac:dyDescent="0.25">
      <c r="C97" s="27" t="s">
        <v>127</v>
      </c>
      <c r="D97" s="25">
        <v>2</v>
      </c>
      <c r="E97" s="2">
        <v>0.2</v>
      </c>
      <c r="F97" s="2">
        <v>0.45</v>
      </c>
      <c r="G97" s="9">
        <v>3.34</v>
      </c>
      <c r="H97" s="13">
        <f t="shared" si="1"/>
        <v>0.60120000000000007</v>
      </c>
    </row>
    <row r="98" spans="3:8" ht="15.75" x14ac:dyDescent="0.25">
      <c r="C98" s="27" t="s">
        <v>126</v>
      </c>
      <c r="D98" s="25">
        <v>2</v>
      </c>
      <c r="E98" s="2">
        <v>0.23</v>
      </c>
      <c r="F98" s="2">
        <v>0.6</v>
      </c>
      <c r="G98" s="9">
        <v>1.3149999999999999</v>
      </c>
      <c r="H98" s="13">
        <f t="shared" si="1"/>
        <v>0.36294000000000004</v>
      </c>
    </row>
    <row r="99" spans="3:8" ht="15.75" x14ac:dyDescent="0.25">
      <c r="C99" s="27" t="s">
        <v>125</v>
      </c>
      <c r="D99" s="25">
        <v>5</v>
      </c>
      <c r="E99" s="2">
        <v>0.23</v>
      </c>
      <c r="F99" s="2">
        <v>0.6</v>
      </c>
      <c r="G99" s="9">
        <v>0.3</v>
      </c>
      <c r="H99" s="13">
        <f t="shared" si="1"/>
        <v>0.20700000000000002</v>
      </c>
    </row>
    <row r="100" spans="3:8" ht="15.75" x14ac:dyDescent="0.25">
      <c r="C100" s="27" t="s">
        <v>124</v>
      </c>
      <c r="D100" s="25">
        <v>2</v>
      </c>
      <c r="E100" s="2">
        <v>0.23</v>
      </c>
      <c r="F100" s="2">
        <v>0.6</v>
      </c>
      <c r="G100" s="9">
        <v>3.06</v>
      </c>
      <c r="H100" s="13">
        <f t="shared" si="1"/>
        <v>0.84456000000000009</v>
      </c>
    </row>
    <row r="101" spans="3:8" ht="15.75" x14ac:dyDescent="0.25">
      <c r="C101" s="27" t="s">
        <v>123</v>
      </c>
      <c r="D101" s="25">
        <v>1</v>
      </c>
      <c r="E101" s="2">
        <v>0.23</v>
      </c>
      <c r="F101" s="2">
        <v>0.6</v>
      </c>
      <c r="G101" s="9">
        <v>3.25</v>
      </c>
      <c r="H101" s="13">
        <f t="shared" si="1"/>
        <v>0.44850000000000001</v>
      </c>
    </row>
    <row r="102" spans="3:8" ht="15.75" x14ac:dyDescent="0.25">
      <c r="C102" s="27" t="s">
        <v>122</v>
      </c>
      <c r="D102" s="25">
        <v>1</v>
      </c>
      <c r="E102" s="2">
        <v>0.23</v>
      </c>
      <c r="F102" s="2">
        <v>0.6</v>
      </c>
      <c r="G102" s="9">
        <v>3.17</v>
      </c>
      <c r="H102" s="13">
        <f t="shared" si="1"/>
        <v>0.43746000000000002</v>
      </c>
    </row>
    <row r="103" spans="3:8" ht="15.75" x14ac:dyDescent="0.25">
      <c r="C103" s="27" t="s">
        <v>121</v>
      </c>
      <c r="D103" s="25">
        <v>2</v>
      </c>
      <c r="E103" s="2">
        <v>0.23</v>
      </c>
      <c r="F103" s="2">
        <v>0.3</v>
      </c>
      <c r="G103" s="9">
        <v>2.274</v>
      </c>
      <c r="H103" s="13">
        <f t="shared" si="1"/>
        <v>0.31381200000000004</v>
      </c>
    </row>
    <row r="104" spans="3:8" ht="15.75" x14ac:dyDescent="0.25">
      <c r="C104" s="27" t="s">
        <v>120</v>
      </c>
      <c r="D104" s="25">
        <v>2</v>
      </c>
      <c r="E104" s="2">
        <v>0.23</v>
      </c>
      <c r="F104" s="2">
        <v>0.6</v>
      </c>
      <c r="G104" s="9">
        <v>2.87</v>
      </c>
      <c r="H104" s="13">
        <f t="shared" si="1"/>
        <v>0.79212000000000005</v>
      </c>
    </row>
    <row r="105" spans="3:8" ht="15.75" x14ac:dyDescent="0.25">
      <c r="C105" s="27" t="s">
        <v>119</v>
      </c>
      <c r="D105" s="25">
        <v>2</v>
      </c>
      <c r="E105" s="2">
        <v>0.23</v>
      </c>
      <c r="F105" s="2">
        <v>0.4</v>
      </c>
      <c r="G105" s="9">
        <v>0.68199999999999994</v>
      </c>
      <c r="H105" s="13">
        <f t="shared" si="1"/>
        <v>0.12548800000000002</v>
      </c>
    </row>
    <row r="106" spans="3:8" ht="15.75" x14ac:dyDescent="0.25">
      <c r="C106" s="27" t="s">
        <v>118</v>
      </c>
      <c r="D106" s="25">
        <v>2</v>
      </c>
      <c r="E106" s="2">
        <v>0.23</v>
      </c>
      <c r="F106" s="2">
        <v>0.45</v>
      </c>
      <c r="G106" s="9">
        <v>3.35</v>
      </c>
      <c r="H106" s="13">
        <f t="shared" si="1"/>
        <v>0.69345000000000012</v>
      </c>
    </row>
    <row r="107" spans="3:8" ht="15.75" x14ac:dyDescent="0.25">
      <c r="C107" s="27" t="s">
        <v>117</v>
      </c>
      <c r="D107" s="25">
        <v>2</v>
      </c>
      <c r="E107" s="2">
        <v>0.38</v>
      </c>
      <c r="F107" s="2">
        <v>0.4</v>
      </c>
      <c r="G107" s="9">
        <v>3.06</v>
      </c>
      <c r="H107" s="13">
        <f t="shared" si="1"/>
        <v>0.93024000000000018</v>
      </c>
    </row>
    <row r="108" spans="3:8" ht="15.75" x14ac:dyDescent="0.25">
      <c r="C108" s="27" t="s">
        <v>116</v>
      </c>
      <c r="D108" s="25">
        <v>2</v>
      </c>
      <c r="E108" s="2">
        <v>0.23</v>
      </c>
      <c r="F108" s="2">
        <v>0.6</v>
      </c>
      <c r="G108" s="9">
        <v>0.88500000000000001</v>
      </c>
      <c r="H108" s="13">
        <f t="shared" si="1"/>
        <v>0.24426000000000003</v>
      </c>
    </row>
    <row r="109" spans="3:8" ht="15.75" x14ac:dyDescent="0.25">
      <c r="C109" s="27" t="s">
        <v>115</v>
      </c>
      <c r="D109" s="25">
        <v>2</v>
      </c>
      <c r="E109" s="2">
        <v>0.23</v>
      </c>
      <c r="F109" s="2">
        <v>0.4</v>
      </c>
      <c r="G109" s="9">
        <v>3.18</v>
      </c>
      <c r="H109" s="13">
        <f t="shared" si="1"/>
        <v>0.58512000000000008</v>
      </c>
    </row>
    <row r="110" spans="3:8" ht="15.75" x14ac:dyDescent="0.25">
      <c r="C110" s="27" t="s">
        <v>114</v>
      </c>
      <c r="D110" s="25">
        <v>1</v>
      </c>
      <c r="E110" s="2">
        <v>0.23</v>
      </c>
      <c r="F110" s="2">
        <v>0.6</v>
      </c>
      <c r="G110" s="9">
        <v>6.43</v>
      </c>
      <c r="H110" s="13">
        <f t="shared" si="1"/>
        <v>0.88734000000000002</v>
      </c>
    </row>
    <row r="111" spans="3:8" ht="15.75" x14ac:dyDescent="0.25">
      <c r="C111" s="27" t="s">
        <v>113</v>
      </c>
      <c r="D111" s="25">
        <v>1</v>
      </c>
      <c r="E111" s="2">
        <v>0.3</v>
      </c>
      <c r="F111" s="2">
        <v>0.6</v>
      </c>
      <c r="G111" s="9">
        <v>5.35</v>
      </c>
      <c r="H111" s="13">
        <f t="shared" si="1"/>
        <v>0.96299999999999986</v>
      </c>
    </row>
    <row r="112" spans="3:8" ht="15.75" x14ac:dyDescent="0.25">
      <c r="C112" s="27" t="s">
        <v>112</v>
      </c>
      <c r="D112" s="25">
        <v>2</v>
      </c>
      <c r="E112" s="2">
        <v>0.23</v>
      </c>
      <c r="F112" s="2">
        <v>0.6</v>
      </c>
      <c r="G112" s="9">
        <v>0.76</v>
      </c>
      <c r="H112" s="13">
        <f t="shared" si="1"/>
        <v>0.20976000000000003</v>
      </c>
    </row>
    <row r="113" spans="3:8" ht="15.75" x14ac:dyDescent="0.25">
      <c r="C113" s="27" t="s">
        <v>111</v>
      </c>
      <c r="D113" s="25">
        <v>1</v>
      </c>
      <c r="E113" s="2">
        <v>0.23</v>
      </c>
      <c r="F113" s="2">
        <v>0.6</v>
      </c>
      <c r="G113" s="9">
        <v>0.89600000000000002</v>
      </c>
      <c r="H113" s="13">
        <f t="shared" si="1"/>
        <v>0.12364800000000001</v>
      </c>
    </row>
    <row r="114" spans="3:8" ht="15.75" x14ac:dyDescent="0.25">
      <c r="C114" s="27" t="s">
        <v>110</v>
      </c>
      <c r="D114" s="25">
        <v>1</v>
      </c>
      <c r="E114" s="2">
        <v>0.3</v>
      </c>
      <c r="F114" s="2">
        <v>0.6</v>
      </c>
      <c r="G114" s="9">
        <v>6.55</v>
      </c>
      <c r="H114" s="13">
        <f t="shared" si="1"/>
        <v>1.1789999999999998</v>
      </c>
    </row>
    <row r="115" spans="3:8" ht="15.75" x14ac:dyDescent="0.25">
      <c r="C115" s="27" t="s">
        <v>109</v>
      </c>
      <c r="D115" s="25">
        <v>1</v>
      </c>
      <c r="E115" s="2">
        <v>0.23</v>
      </c>
      <c r="F115" s="2">
        <v>0.6</v>
      </c>
      <c r="G115" s="9">
        <v>3.17</v>
      </c>
      <c r="H115" s="13">
        <f t="shared" si="1"/>
        <v>0.43746000000000002</v>
      </c>
    </row>
    <row r="116" spans="3:8" ht="15.75" x14ac:dyDescent="0.25">
      <c r="C116" s="27" t="s">
        <v>108</v>
      </c>
      <c r="D116" s="25">
        <v>1</v>
      </c>
      <c r="E116" s="2">
        <v>0.23</v>
      </c>
      <c r="F116" s="2">
        <v>0.6</v>
      </c>
      <c r="G116" s="9">
        <v>2.2360000000000002</v>
      </c>
      <c r="H116" s="13">
        <f t="shared" si="1"/>
        <v>0.30856800000000006</v>
      </c>
    </row>
    <row r="117" spans="3:8" ht="15.75" x14ac:dyDescent="0.25">
      <c r="C117" s="27" t="s">
        <v>107</v>
      </c>
      <c r="D117" s="25">
        <v>1</v>
      </c>
      <c r="E117" s="2">
        <v>0.23</v>
      </c>
      <c r="F117" s="2">
        <v>0.6</v>
      </c>
      <c r="G117" s="9">
        <v>1.17</v>
      </c>
      <c r="H117" s="13">
        <f t="shared" si="1"/>
        <v>0.16145999999999999</v>
      </c>
    </row>
    <row r="118" spans="3:8" ht="15.75" x14ac:dyDescent="0.25">
      <c r="C118" s="27" t="s">
        <v>106</v>
      </c>
      <c r="D118" s="25">
        <v>1</v>
      </c>
      <c r="E118" s="2">
        <v>0.23</v>
      </c>
      <c r="F118" s="2">
        <v>0.6</v>
      </c>
      <c r="G118" s="9">
        <v>3.59</v>
      </c>
      <c r="H118" s="13">
        <f t="shared" si="1"/>
        <v>0.49542000000000003</v>
      </c>
    </row>
    <row r="119" spans="3:8" ht="15.75" x14ac:dyDescent="0.25">
      <c r="C119" s="27" t="s">
        <v>105</v>
      </c>
      <c r="D119" s="25">
        <v>1</v>
      </c>
      <c r="E119" s="2">
        <v>0.23</v>
      </c>
      <c r="F119" s="2">
        <v>0.6</v>
      </c>
      <c r="G119" s="9">
        <v>3.07</v>
      </c>
      <c r="H119" s="13">
        <f t="shared" si="1"/>
        <v>0.42366000000000004</v>
      </c>
    </row>
    <row r="120" spans="3:8" ht="15.75" x14ac:dyDescent="0.25">
      <c r="C120" s="27" t="s">
        <v>104</v>
      </c>
      <c r="D120" s="25">
        <v>2</v>
      </c>
      <c r="E120" s="2">
        <v>0.23</v>
      </c>
      <c r="F120" s="2">
        <v>0.6</v>
      </c>
      <c r="G120" s="9">
        <v>1.87</v>
      </c>
      <c r="H120" s="13">
        <f t="shared" si="1"/>
        <v>0.51612000000000002</v>
      </c>
    </row>
    <row r="121" spans="3:8" ht="15.75" x14ac:dyDescent="0.25">
      <c r="C121" s="27" t="s">
        <v>103</v>
      </c>
      <c r="D121" s="25">
        <v>2</v>
      </c>
      <c r="E121" s="2">
        <v>0.23</v>
      </c>
      <c r="F121" s="2">
        <v>0.4</v>
      </c>
      <c r="G121" s="9">
        <v>1.02</v>
      </c>
      <c r="H121" s="13">
        <f t="shared" si="1"/>
        <v>0.18768000000000004</v>
      </c>
    </row>
    <row r="122" spans="3:8" ht="15.75" x14ac:dyDescent="0.25">
      <c r="C122" s="27" t="s">
        <v>102</v>
      </c>
      <c r="D122" s="25">
        <v>2</v>
      </c>
      <c r="E122" s="2">
        <v>0.23</v>
      </c>
      <c r="F122" s="2">
        <v>0.45</v>
      </c>
      <c r="G122" s="9">
        <v>2.2530000000000001</v>
      </c>
      <c r="H122" s="13">
        <f t="shared" si="1"/>
        <v>0.46637100000000004</v>
      </c>
    </row>
    <row r="123" spans="3:8" ht="15.75" x14ac:dyDescent="0.25">
      <c r="C123" s="27" t="s">
        <v>101</v>
      </c>
      <c r="D123" s="25">
        <v>1</v>
      </c>
      <c r="E123" s="2">
        <v>0.23</v>
      </c>
      <c r="F123" s="2">
        <v>0.6</v>
      </c>
      <c r="G123" s="9">
        <v>1.87</v>
      </c>
      <c r="H123" s="13">
        <f t="shared" si="1"/>
        <v>0.25806000000000001</v>
      </c>
    </row>
    <row r="124" spans="3:8" ht="15.75" x14ac:dyDescent="0.25">
      <c r="C124" s="27" t="s">
        <v>100</v>
      </c>
      <c r="D124" s="25">
        <v>1</v>
      </c>
      <c r="E124" s="2">
        <v>0.3</v>
      </c>
      <c r="F124" s="2">
        <v>0.6</v>
      </c>
      <c r="G124" s="9">
        <v>5.57</v>
      </c>
      <c r="H124" s="13">
        <f t="shared" si="1"/>
        <v>1.0025999999999999</v>
      </c>
    </row>
    <row r="125" spans="3:8" ht="15.75" x14ac:dyDescent="0.25">
      <c r="C125" s="27" t="s">
        <v>99</v>
      </c>
      <c r="D125" s="25">
        <v>1</v>
      </c>
      <c r="E125" s="2">
        <v>0.23</v>
      </c>
      <c r="F125" s="2">
        <v>0.6</v>
      </c>
      <c r="G125" s="9">
        <v>1.03</v>
      </c>
      <c r="H125" s="13">
        <f t="shared" si="1"/>
        <v>0.14214000000000002</v>
      </c>
    </row>
    <row r="126" spans="3:8" ht="15.75" x14ac:dyDescent="0.25">
      <c r="C126" s="27" t="s">
        <v>98</v>
      </c>
      <c r="D126" s="25">
        <v>1</v>
      </c>
      <c r="E126" s="2">
        <v>0.23</v>
      </c>
      <c r="F126" s="2">
        <v>0.6</v>
      </c>
      <c r="G126" s="9">
        <v>0.6</v>
      </c>
      <c r="H126" s="13">
        <f t="shared" si="1"/>
        <v>8.2799999999999999E-2</v>
      </c>
    </row>
    <row r="127" spans="3:8" ht="15.75" x14ac:dyDescent="0.25">
      <c r="C127" s="27" t="s">
        <v>97</v>
      </c>
      <c r="D127" s="25">
        <v>1</v>
      </c>
      <c r="E127" s="2">
        <v>0.23</v>
      </c>
      <c r="F127" s="2">
        <v>0.6</v>
      </c>
      <c r="G127" s="9">
        <v>4.8</v>
      </c>
      <c r="H127" s="13">
        <f t="shared" si="1"/>
        <v>0.66239999999999999</v>
      </c>
    </row>
    <row r="128" spans="3:8" ht="15.75" x14ac:dyDescent="0.25">
      <c r="C128" s="27" t="s">
        <v>96</v>
      </c>
      <c r="D128" s="25">
        <v>2</v>
      </c>
      <c r="E128" s="2">
        <v>0.23</v>
      </c>
      <c r="F128" s="2">
        <v>0.55000000000000004</v>
      </c>
      <c r="G128" s="9">
        <v>2.12</v>
      </c>
      <c r="H128" s="13">
        <f t="shared" si="1"/>
        <v>0.53636000000000017</v>
      </c>
    </row>
    <row r="129" spans="3:12" ht="15.75" x14ac:dyDescent="0.25">
      <c r="C129" s="27" t="s">
        <v>95</v>
      </c>
      <c r="D129" s="25">
        <v>2</v>
      </c>
      <c r="E129" s="2">
        <v>0.23</v>
      </c>
      <c r="F129" s="2">
        <v>0.55000000000000004</v>
      </c>
      <c r="G129" s="9">
        <v>2.3683999999999998</v>
      </c>
      <c r="H129" s="13">
        <f t="shared" si="1"/>
        <v>0.5992052000000001</v>
      </c>
    </row>
    <row r="130" spans="3:12" ht="19.5" x14ac:dyDescent="0.3">
      <c r="C130" s="1"/>
      <c r="D130" s="1"/>
      <c r="E130" s="1"/>
      <c r="F130" s="1"/>
      <c r="G130" s="1"/>
      <c r="H130" s="35">
        <f>SUM(H4:H129)</f>
        <v>68.642587200000065</v>
      </c>
    </row>
    <row r="132" spans="3:12" x14ac:dyDescent="0.25">
      <c r="L132" s="42"/>
    </row>
    <row r="135" spans="3:12" x14ac:dyDescent="0.25">
      <c r="J135" s="48"/>
    </row>
  </sheetData>
  <mergeCells count="1">
    <mergeCell ref="C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Priliminary Qty Survey </vt:lpstr>
      <vt:lpstr>Abstract </vt:lpstr>
      <vt:lpstr>SLAB </vt:lpstr>
      <vt:lpstr>BEAM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NILANJANA</dc:creator>
  <cp:lastModifiedBy>NILANJANA</cp:lastModifiedBy>
  <dcterms:created xsi:type="dcterms:W3CDTF">2022-04-25T05:41:44Z</dcterms:created>
  <dcterms:modified xsi:type="dcterms:W3CDTF">2022-07-13T12:53:34Z</dcterms:modified>
</cp:coreProperties>
</file>